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75" yWindow="-120" windowWidth="13635" windowHeight="11010"/>
  </bookViews>
  <sheets>
    <sheet name="1" sheetId="4" r:id="rId1"/>
  </sheets>
  <definedNames>
    <definedName name="APPT" localSheetId="0">'1'!#REF!</definedName>
    <definedName name="FIO" localSheetId="0">'1'!#REF!</definedName>
    <definedName name="LAST_CELL" localSheetId="0">'1'!#REF!</definedName>
    <definedName name="SIGN" localSheetId="0">'1'!#REF!</definedName>
    <definedName name="_xlnm.Print_Area" localSheetId="0">'1'!$A$1:$G$185</definedName>
  </definedNames>
  <calcPr calcId="162913"/>
</workbook>
</file>

<file path=xl/calcChain.xml><?xml version="1.0" encoding="utf-8"?>
<calcChain xmlns="http://schemas.openxmlformats.org/spreadsheetml/2006/main">
  <c r="G145" i="4"/>
  <c r="G45"/>
  <c r="H45"/>
  <c r="G21"/>
  <c r="G185"/>
  <c r="H185" s="1"/>
  <c r="G181"/>
  <c r="H181"/>
  <c r="G177"/>
  <c r="H177" s="1"/>
  <c r="G173"/>
  <c r="G169"/>
  <c r="H169" s="1"/>
  <c r="G165"/>
  <c r="G161"/>
  <c r="H161"/>
  <c r="G157"/>
  <c r="H157"/>
  <c r="G153"/>
  <c r="G149"/>
  <c r="G141"/>
  <c r="H141" s="1"/>
  <c r="G137"/>
  <c r="H137" s="1"/>
  <c r="G133"/>
  <c r="H133" s="1"/>
  <c r="G129"/>
  <c r="G125"/>
  <c r="G121"/>
  <c r="G117"/>
  <c r="H117" s="1"/>
  <c r="G113"/>
  <c r="H113" s="1"/>
  <c r="G105"/>
  <c r="H105" s="1"/>
  <c r="G109"/>
  <c r="H109" s="1"/>
  <c r="G101" l="1"/>
  <c r="H101" s="1"/>
  <c r="G97"/>
  <c r="G93"/>
  <c r="G89"/>
  <c r="H89" s="1"/>
  <c r="G85"/>
  <c r="H85" s="1"/>
  <c r="G81"/>
  <c r="H81" s="1"/>
  <c r="G77" l="1"/>
  <c r="G65"/>
  <c r="G61"/>
  <c r="G73"/>
  <c r="H73" s="1"/>
  <c r="G69"/>
  <c r="G57"/>
  <c r="G53"/>
  <c r="G49"/>
  <c r="H49" s="1"/>
  <c r="G41"/>
  <c r="H41"/>
  <c r="G37"/>
  <c r="G33"/>
  <c r="H33" s="1"/>
  <c r="G13"/>
  <c r="H13" s="1"/>
  <c r="G29"/>
  <c r="H29" s="1"/>
  <c r="G25"/>
  <c r="H25" s="1"/>
  <c r="G17"/>
  <c r="H17" s="1"/>
  <c r="H149" l="1"/>
  <c r="H173"/>
  <c r="H21"/>
  <c r="H37" l="1"/>
  <c r="H145" l="1"/>
  <c r="H153"/>
  <c r="H97"/>
  <c r="H93"/>
  <c r="H77"/>
  <c r="H65"/>
  <c r="H61"/>
  <c r="H69"/>
  <c r="H165" l="1"/>
  <c r="H129"/>
  <c r="H125"/>
  <c r="H121"/>
  <c r="H57"/>
  <c r="H53"/>
  <c r="H186" s="1"/>
</calcChain>
</file>

<file path=xl/sharedStrings.xml><?xml version="1.0" encoding="utf-8"?>
<sst xmlns="http://schemas.openxmlformats.org/spreadsheetml/2006/main" count="633" uniqueCount="87">
  <si>
    <t>Наименование</t>
  </si>
  <si>
    <t>Мин</t>
  </si>
  <si>
    <t>Раз-дел</t>
  </si>
  <si>
    <t>Под-раз-дел</t>
  </si>
  <si>
    <t>Вид рас-хода</t>
  </si>
  <si>
    <t xml:space="preserve">Приложение 10
к решению Собрания депутатов Озерского городского округа
</t>
  </si>
  <si>
    <t>Целевая статья</t>
  </si>
  <si>
    <t>Строку</t>
  </si>
  <si>
    <t>Изложить в новой редакции</t>
  </si>
  <si>
    <t>05</t>
  </si>
  <si>
    <t>340</t>
  </si>
  <si>
    <t>04</t>
  </si>
  <si>
    <t>03</t>
  </si>
  <si>
    <t>Сумма, руб.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</si>
  <si>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231</t>
    </r>
  </si>
  <si>
    <t>Прочая закупка товаров, работ и услуг</t>
  </si>
  <si>
    <t>244</t>
  </si>
  <si>
    <t>08</t>
  </si>
  <si>
    <t>313</t>
  </si>
  <si>
    <t>328</t>
  </si>
  <si>
    <t>312</t>
  </si>
  <si>
    <t>07</t>
  </si>
  <si>
    <t>02</t>
  </si>
  <si>
    <t>Ведомственная структура расходов бюджета 
Озерского городского округа на 2024 год</t>
  </si>
  <si>
    <t>Добавить строку</t>
  </si>
  <si>
    <t>от _________ № ____</t>
  </si>
  <si>
    <t>10</t>
  </si>
  <si>
    <t>331</t>
  </si>
  <si>
    <t>01</t>
  </si>
  <si>
    <t>323</t>
  </si>
  <si>
    <t>13</t>
  </si>
  <si>
    <t>111</t>
  </si>
  <si>
    <t>Фонд оплаты труда учреждений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</si>
  <si>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</si>
  <si>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</si>
  <si>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0640802040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</si>
  <si>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</si>
  <si>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</si>
  <si>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0140120100</t>
  </si>
  <si>
    <t>0140221100</t>
  </si>
  <si>
    <t>0240142990</t>
  </si>
  <si>
    <t>315</t>
  </si>
  <si>
    <t>1840102040</t>
  </si>
  <si>
    <t>831</t>
  </si>
  <si>
    <t>Исполнение судебных актов Российской Федерации и мировых соглашений по возмещению причиненного вреда</t>
  </si>
  <si>
    <t>1240209810</t>
  </si>
  <si>
    <t>0140208120</t>
  </si>
  <si>
    <t>09</t>
  </si>
  <si>
    <t xml:space="preserve">Приложение 4
к решению Собрания депутатов Озерского городского округа
</t>
  </si>
  <si>
    <t>0240140100</t>
  </si>
  <si>
    <t>0640260230</t>
  </si>
  <si>
    <t>311</t>
  </si>
  <si>
    <t>06</t>
  </si>
  <si>
    <t>7990002040</t>
  </si>
  <si>
    <t>121</t>
  </si>
  <si>
    <t>129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</si>
  <si>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</si>
  <si>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</si>
  <si>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</si>
  <si>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</si>
  <si>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0140323100</t>
  </si>
  <si>
    <t>0140702040</t>
  </si>
  <si>
    <t>12</t>
  </si>
  <si>
    <t>11</t>
  </si>
  <si>
    <t>0140382100</t>
  </si>
  <si>
    <t>0240123100</t>
  </si>
  <si>
    <t>0240202040</t>
  </si>
  <si>
    <t>0240128430</t>
  </si>
  <si>
    <t>321</t>
  </si>
  <si>
    <t>Пособия, компенсации и иные социальные выплаты гражданам, кроме публичных нормативных обязательств</t>
  </si>
  <si>
    <t>КЦ 01702840328430Ц</t>
  </si>
  <si>
    <t>314</t>
  </si>
  <si>
    <t>0340282100</t>
  </si>
  <si>
    <t>0340102040</t>
  </si>
  <si>
    <t>0440128430</t>
  </si>
  <si>
    <t>0440428370</t>
  </si>
  <si>
    <t>КЦ 01702840328370Ц</t>
  </si>
  <si>
    <t>316</t>
  </si>
  <si>
    <t>1040202040</t>
  </si>
  <si>
    <t>317</t>
  </si>
  <si>
    <t>1440102040</t>
  </si>
  <si>
    <t>7990002030</t>
  </si>
  <si>
    <t>324</t>
  </si>
  <si>
    <t>7990002120</t>
  </si>
  <si>
    <t>1840402990</t>
  </si>
  <si>
    <t>1240102040</t>
  </si>
  <si>
    <t>0140528430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</si>
</sst>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9" fontId="1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" fontId="5" fillId="0" borderId="0" xfId="0" applyNumberFormat="1" applyFont="1" applyFill="1"/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2" fillId="0" borderId="0" xfId="0" applyFont="1" applyFill="1" applyAlignment="1">
      <alignment vertical="top"/>
    </xf>
    <xf numFmtId="43" fontId="0" fillId="0" borderId="0" xfId="1" applyFont="1" applyFill="1"/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" fontId="0" fillId="0" borderId="0" xfId="0" applyNumberFormat="1" applyFill="1"/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93"/>
  <sheetViews>
    <sheetView showGridLines="0" tabSelected="1" topLeftCell="A43" zoomScaleNormal="100" workbookViewId="0">
      <selection activeCell="AA49" sqref="AA49"/>
    </sheetView>
  </sheetViews>
  <sheetFormatPr defaultColWidth="9.140625" defaultRowHeight="15"/>
  <cols>
    <col min="1" max="1" width="31.85546875" style="22" customWidth="1"/>
    <col min="2" max="2" width="7.5703125" style="7" customWidth="1"/>
    <col min="3" max="4" width="6.28515625" style="8" customWidth="1"/>
    <col min="5" max="5" width="20.7109375" style="3" customWidth="1"/>
    <col min="6" max="6" width="6.28515625" style="3" customWidth="1"/>
    <col min="7" max="7" width="17.28515625" style="6" customWidth="1"/>
    <col min="8" max="8" width="16.7109375" style="9" hidden="1" customWidth="1"/>
    <col min="9" max="9" width="3.140625" style="9" hidden="1" customWidth="1"/>
    <col min="10" max="11" width="9.140625" style="9" hidden="1" customWidth="1"/>
    <col min="12" max="23" width="0" style="9" hidden="1" customWidth="1"/>
    <col min="24" max="16384" width="9.140625" style="9"/>
  </cols>
  <sheetData>
    <row r="1" spans="1:8" ht="63" customHeight="1">
      <c r="A1" s="20"/>
      <c r="B1" s="25"/>
      <c r="C1" s="4"/>
      <c r="D1" s="4"/>
      <c r="E1" s="2"/>
      <c r="F1" s="39" t="s">
        <v>48</v>
      </c>
      <c r="G1" s="39"/>
    </row>
    <row r="2" spans="1:8">
      <c r="A2" s="20"/>
      <c r="B2" s="25"/>
      <c r="C2" s="4"/>
      <c r="D2" s="4"/>
      <c r="E2" s="2"/>
      <c r="F2" s="38" t="s">
        <v>25</v>
      </c>
      <c r="G2" s="38"/>
    </row>
    <row r="3" spans="1:8" ht="6" customHeight="1">
      <c r="A3" s="20"/>
      <c r="B3" s="25"/>
      <c r="C3" s="4"/>
      <c r="D3" s="4"/>
      <c r="E3" s="2"/>
      <c r="F3" s="40"/>
      <c r="G3" s="40"/>
    </row>
    <row r="4" spans="1:8" ht="63" customHeight="1">
      <c r="A4" s="21"/>
      <c r="B4" s="1"/>
      <c r="C4" s="5"/>
      <c r="D4" s="5"/>
      <c r="E4" s="1"/>
      <c r="F4" s="39" t="s">
        <v>5</v>
      </c>
      <c r="G4" s="39"/>
    </row>
    <row r="5" spans="1:8">
      <c r="A5" s="21"/>
      <c r="B5" s="1"/>
      <c r="C5" s="5"/>
      <c r="D5" s="5"/>
      <c r="E5" s="1"/>
      <c r="F5" s="38" t="s">
        <v>14</v>
      </c>
      <c r="G5" s="38"/>
    </row>
    <row r="6" spans="1:8" s="10" customFormat="1" ht="48" customHeight="1">
      <c r="A6" s="31" t="s">
        <v>23</v>
      </c>
      <c r="B6" s="32"/>
      <c r="C6" s="32"/>
      <c r="D6" s="32"/>
      <c r="E6" s="32"/>
      <c r="F6" s="32"/>
      <c r="G6" s="32"/>
    </row>
    <row r="7" spans="1:8" s="10" customFormat="1" ht="7.5" customHeight="1">
      <c r="A7" s="33"/>
      <c r="B7" s="33"/>
      <c r="C7" s="33"/>
      <c r="D7" s="33"/>
      <c r="E7" s="33"/>
      <c r="F7" s="33"/>
      <c r="G7" s="33"/>
    </row>
    <row r="8" spans="1:8" s="10" customFormat="1" ht="15" customHeight="1">
      <c r="A8" s="34" t="s">
        <v>0</v>
      </c>
      <c r="B8" s="35" t="s">
        <v>1</v>
      </c>
      <c r="C8" s="35" t="s">
        <v>2</v>
      </c>
      <c r="D8" s="35" t="s">
        <v>3</v>
      </c>
      <c r="E8" s="36" t="s">
        <v>6</v>
      </c>
      <c r="F8" s="35" t="s">
        <v>4</v>
      </c>
      <c r="G8" s="36" t="s">
        <v>13</v>
      </c>
    </row>
    <row r="9" spans="1:8" s="10" customFormat="1" ht="36" customHeight="1">
      <c r="A9" s="34"/>
      <c r="B9" s="35"/>
      <c r="C9" s="35"/>
      <c r="D9" s="35"/>
      <c r="E9" s="37"/>
      <c r="F9" s="35"/>
      <c r="G9" s="37"/>
    </row>
    <row r="10" spans="1:8" s="10" customFormat="1">
      <c r="A10" s="17" t="s">
        <v>7</v>
      </c>
      <c r="B10" s="16"/>
      <c r="C10" s="16"/>
      <c r="D10" s="16"/>
      <c r="E10" s="28"/>
      <c r="F10" s="16"/>
      <c r="G10" s="14"/>
    </row>
    <row r="11" spans="1:8" s="10" customFormat="1" ht="45">
      <c r="A11" s="29" t="s">
        <v>56</v>
      </c>
      <c r="B11" s="16" t="s">
        <v>51</v>
      </c>
      <c r="C11" s="16" t="s">
        <v>28</v>
      </c>
      <c r="D11" s="16" t="s">
        <v>52</v>
      </c>
      <c r="E11" s="16" t="s">
        <v>53</v>
      </c>
      <c r="F11" s="16" t="s">
        <v>54</v>
      </c>
      <c r="G11" s="14">
        <v>11997982</v>
      </c>
    </row>
    <row r="12" spans="1:8" s="10" customFormat="1">
      <c r="A12" s="17" t="s">
        <v>8</v>
      </c>
      <c r="B12" s="16"/>
      <c r="C12" s="16"/>
      <c r="D12" s="16"/>
      <c r="E12" s="28"/>
      <c r="F12" s="16"/>
      <c r="G12" s="14"/>
    </row>
    <row r="13" spans="1:8" s="10" customFormat="1" ht="45">
      <c r="A13" s="29" t="s">
        <v>56</v>
      </c>
      <c r="B13" s="16" t="s">
        <v>51</v>
      </c>
      <c r="C13" s="16" t="s">
        <v>28</v>
      </c>
      <c r="D13" s="16" t="s">
        <v>52</v>
      </c>
      <c r="E13" s="16" t="s">
        <v>53</v>
      </c>
      <c r="F13" s="16" t="s">
        <v>54</v>
      </c>
      <c r="G13" s="14">
        <f>G11+13243</f>
        <v>12011225</v>
      </c>
      <c r="H13" s="18">
        <f>G13-G11</f>
        <v>13243</v>
      </c>
    </row>
    <row r="14" spans="1:8" s="10" customFormat="1">
      <c r="A14" s="17" t="s">
        <v>7</v>
      </c>
      <c r="B14" s="16"/>
      <c r="C14" s="16"/>
      <c r="D14" s="16"/>
      <c r="E14" s="28"/>
      <c r="F14" s="16"/>
      <c r="G14" s="14"/>
    </row>
    <row r="15" spans="1:8" s="10" customFormat="1" ht="90">
      <c r="A15" s="29" t="s">
        <v>57</v>
      </c>
      <c r="B15" s="16" t="s">
        <v>51</v>
      </c>
      <c r="C15" s="16" t="s">
        <v>28</v>
      </c>
      <c r="D15" s="16" t="s">
        <v>52</v>
      </c>
      <c r="E15" s="16" t="s">
        <v>53</v>
      </c>
      <c r="F15" s="16" t="s">
        <v>55</v>
      </c>
      <c r="G15" s="14">
        <v>3623390</v>
      </c>
    </row>
    <row r="16" spans="1:8" s="10" customFormat="1">
      <c r="A16" s="17" t="s">
        <v>8</v>
      </c>
      <c r="B16" s="16"/>
      <c r="C16" s="16"/>
      <c r="D16" s="16"/>
      <c r="E16" s="28"/>
      <c r="F16" s="16"/>
      <c r="G16" s="14"/>
    </row>
    <row r="17" spans="1:8" s="10" customFormat="1" ht="90">
      <c r="A17" s="29" t="s">
        <v>57</v>
      </c>
      <c r="B17" s="16" t="s">
        <v>51</v>
      </c>
      <c r="C17" s="16" t="s">
        <v>28</v>
      </c>
      <c r="D17" s="16" t="s">
        <v>52</v>
      </c>
      <c r="E17" s="16" t="s">
        <v>53</v>
      </c>
      <c r="F17" s="16" t="s">
        <v>55</v>
      </c>
      <c r="G17" s="14">
        <f>G15+3999</f>
        <v>3627389</v>
      </c>
      <c r="H17" s="18">
        <f>G17-G15</f>
        <v>3999</v>
      </c>
    </row>
    <row r="18" spans="1:8" s="10" customFormat="1">
      <c r="A18" s="17" t="s">
        <v>7</v>
      </c>
      <c r="B18" s="16"/>
      <c r="C18" s="16"/>
      <c r="D18" s="16"/>
      <c r="E18" s="28"/>
      <c r="F18" s="16"/>
      <c r="G18" s="14"/>
    </row>
    <row r="19" spans="1:8" s="10" customFormat="1" ht="105">
      <c r="A19" s="29" t="s">
        <v>37</v>
      </c>
      <c r="B19" s="16" t="s">
        <v>20</v>
      </c>
      <c r="C19" s="16" t="s">
        <v>21</v>
      </c>
      <c r="D19" s="16" t="s">
        <v>28</v>
      </c>
      <c r="E19" s="16" t="s">
        <v>38</v>
      </c>
      <c r="F19" s="16" t="s">
        <v>36</v>
      </c>
      <c r="G19" s="14">
        <v>109778926</v>
      </c>
    </row>
    <row r="20" spans="1:8" s="10" customFormat="1">
      <c r="A20" s="17" t="s">
        <v>8</v>
      </c>
      <c r="B20" s="16"/>
      <c r="C20" s="16"/>
      <c r="D20" s="16"/>
      <c r="E20" s="28"/>
      <c r="F20" s="16"/>
      <c r="G20" s="14"/>
    </row>
    <row r="21" spans="1:8" s="10" customFormat="1" ht="105">
      <c r="A21" s="29" t="s">
        <v>37</v>
      </c>
      <c r="B21" s="16" t="s">
        <v>20</v>
      </c>
      <c r="C21" s="16" t="s">
        <v>21</v>
      </c>
      <c r="D21" s="16" t="s">
        <v>28</v>
      </c>
      <c r="E21" s="16" t="s">
        <v>38</v>
      </c>
      <c r="F21" s="16" t="s">
        <v>36</v>
      </c>
      <c r="G21" s="14">
        <f>G19+206902+4007989</f>
        <v>113993817</v>
      </c>
      <c r="H21" s="18">
        <f>G21-G19</f>
        <v>4214891</v>
      </c>
    </row>
    <row r="22" spans="1:8" s="10" customFormat="1">
      <c r="A22" s="17" t="s">
        <v>7</v>
      </c>
      <c r="B22" s="16"/>
      <c r="C22" s="16"/>
      <c r="D22" s="16"/>
      <c r="E22" s="28"/>
      <c r="F22" s="16"/>
      <c r="G22" s="14"/>
      <c r="H22" s="18"/>
    </row>
    <row r="23" spans="1:8" s="10" customFormat="1" ht="105">
      <c r="A23" s="29" t="s">
        <v>37</v>
      </c>
      <c r="B23" s="16" t="s">
        <v>20</v>
      </c>
      <c r="C23" s="16" t="s">
        <v>21</v>
      </c>
      <c r="D23" s="16" t="s">
        <v>22</v>
      </c>
      <c r="E23" s="16" t="s">
        <v>46</v>
      </c>
      <c r="F23" s="16" t="s">
        <v>36</v>
      </c>
      <c r="G23" s="14">
        <v>35766385</v>
      </c>
      <c r="H23" s="18"/>
    </row>
    <row r="24" spans="1:8" s="10" customFormat="1">
      <c r="A24" s="17" t="s">
        <v>8</v>
      </c>
      <c r="B24" s="16"/>
      <c r="C24" s="16"/>
      <c r="D24" s="16"/>
      <c r="E24" s="28"/>
      <c r="F24" s="16"/>
      <c r="G24" s="14"/>
      <c r="H24" s="18"/>
    </row>
    <row r="25" spans="1:8" s="10" customFormat="1" ht="105">
      <c r="A25" s="29" t="s">
        <v>37</v>
      </c>
      <c r="B25" s="16" t="s">
        <v>20</v>
      </c>
      <c r="C25" s="16" t="s">
        <v>21</v>
      </c>
      <c r="D25" s="16" t="s">
        <v>22</v>
      </c>
      <c r="E25" s="16" t="s">
        <v>46</v>
      </c>
      <c r="F25" s="16" t="s">
        <v>36</v>
      </c>
      <c r="G25" s="14">
        <f>G23+51726</f>
        <v>35818111</v>
      </c>
      <c r="H25" s="18">
        <f>G25-G23</f>
        <v>51726</v>
      </c>
    </row>
    <row r="26" spans="1:8" s="10" customFormat="1">
      <c r="A26" s="17" t="s">
        <v>7</v>
      </c>
      <c r="B26" s="16"/>
      <c r="C26" s="16"/>
      <c r="D26" s="16"/>
      <c r="E26" s="28"/>
      <c r="F26" s="16"/>
      <c r="G26" s="14"/>
      <c r="H26" s="18"/>
    </row>
    <row r="27" spans="1:8" s="10" customFormat="1" ht="105">
      <c r="A27" s="29" t="s">
        <v>37</v>
      </c>
      <c r="B27" s="16" t="s">
        <v>20</v>
      </c>
      <c r="C27" s="16" t="s">
        <v>21</v>
      </c>
      <c r="D27" s="16" t="s">
        <v>22</v>
      </c>
      <c r="E27" s="16" t="s">
        <v>39</v>
      </c>
      <c r="F27" s="16" t="s">
        <v>36</v>
      </c>
      <c r="G27" s="14">
        <v>64779638</v>
      </c>
      <c r="H27" s="18"/>
    </row>
    <row r="28" spans="1:8" s="10" customFormat="1">
      <c r="A28" s="17" t="s">
        <v>8</v>
      </c>
      <c r="B28" s="16"/>
      <c r="C28" s="16"/>
      <c r="D28" s="16"/>
      <c r="E28" s="28"/>
      <c r="F28" s="16"/>
      <c r="G28" s="14"/>
      <c r="H28" s="18"/>
    </row>
    <row r="29" spans="1:8" s="10" customFormat="1" ht="105">
      <c r="A29" s="29" t="s">
        <v>37</v>
      </c>
      <c r="B29" s="16" t="s">
        <v>20</v>
      </c>
      <c r="C29" s="16" t="s">
        <v>21</v>
      </c>
      <c r="D29" s="16" t="s">
        <v>22</v>
      </c>
      <c r="E29" s="16" t="s">
        <v>39</v>
      </c>
      <c r="F29" s="16" t="s">
        <v>36</v>
      </c>
      <c r="G29" s="14">
        <f>G27+965532</f>
        <v>65745170</v>
      </c>
      <c r="H29" s="18">
        <f>G29-G27</f>
        <v>965532</v>
      </c>
    </row>
    <row r="30" spans="1:8" s="10" customFormat="1">
      <c r="A30" s="17" t="s">
        <v>7</v>
      </c>
      <c r="B30" s="16"/>
      <c r="C30" s="16"/>
      <c r="D30" s="16"/>
      <c r="E30" s="28"/>
      <c r="F30" s="16"/>
      <c r="G30" s="14"/>
      <c r="H30" s="18"/>
    </row>
    <row r="31" spans="1:8" s="10" customFormat="1" ht="165">
      <c r="A31" s="29" t="s">
        <v>58</v>
      </c>
      <c r="B31" s="16" t="s">
        <v>20</v>
      </c>
      <c r="C31" s="16" t="s">
        <v>21</v>
      </c>
      <c r="D31" s="16" t="s">
        <v>12</v>
      </c>
      <c r="E31" s="16" t="s">
        <v>60</v>
      </c>
      <c r="F31" s="16" t="s">
        <v>59</v>
      </c>
      <c r="G31" s="14">
        <v>154665817.56</v>
      </c>
      <c r="H31" s="18"/>
    </row>
    <row r="32" spans="1:8" s="10" customFormat="1">
      <c r="A32" s="17" t="s">
        <v>8</v>
      </c>
      <c r="B32" s="16"/>
      <c r="C32" s="16"/>
      <c r="D32" s="16"/>
      <c r="E32" s="28"/>
      <c r="F32" s="16"/>
      <c r="G32" s="14"/>
      <c r="H32" s="18"/>
    </row>
    <row r="33" spans="1:10" s="10" customFormat="1" ht="165">
      <c r="A33" s="29" t="s">
        <v>58</v>
      </c>
      <c r="B33" s="16" t="s">
        <v>20</v>
      </c>
      <c r="C33" s="16" t="s">
        <v>21</v>
      </c>
      <c r="D33" s="16" t="s">
        <v>12</v>
      </c>
      <c r="E33" s="16" t="s">
        <v>60</v>
      </c>
      <c r="F33" s="16" t="s">
        <v>59</v>
      </c>
      <c r="G33" s="14">
        <f>G31+103452</f>
        <v>154769269.56</v>
      </c>
      <c r="H33" s="18">
        <f>G33-G31</f>
        <v>103452</v>
      </c>
    </row>
    <row r="34" spans="1:10" s="10" customFormat="1">
      <c r="A34" s="17" t="s">
        <v>7</v>
      </c>
      <c r="B34" s="16"/>
      <c r="C34" s="16"/>
      <c r="D34" s="16"/>
      <c r="E34" s="16"/>
      <c r="F34" s="16"/>
      <c r="G34" s="14"/>
      <c r="H34" s="18"/>
    </row>
    <row r="35" spans="1:10" s="10" customFormat="1" ht="45">
      <c r="A35" s="24" t="s">
        <v>56</v>
      </c>
      <c r="B35" s="16" t="s">
        <v>20</v>
      </c>
      <c r="C35" s="16" t="s">
        <v>21</v>
      </c>
      <c r="D35" s="16" t="s">
        <v>47</v>
      </c>
      <c r="E35" s="16" t="s">
        <v>61</v>
      </c>
      <c r="F35" s="16" t="s">
        <v>54</v>
      </c>
      <c r="G35" s="14">
        <v>21323864</v>
      </c>
      <c r="H35" s="18"/>
    </row>
    <row r="36" spans="1:10" s="10" customFormat="1">
      <c r="A36" s="17" t="s">
        <v>8</v>
      </c>
      <c r="B36" s="16"/>
      <c r="C36" s="16"/>
      <c r="D36" s="16"/>
      <c r="E36" s="16"/>
      <c r="F36" s="16"/>
      <c r="G36" s="14"/>
      <c r="H36" s="18"/>
    </row>
    <row r="37" spans="1:10" s="10" customFormat="1" ht="45">
      <c r="A37" s="24" t="s">
        <v>56</v>
      </c>
      <c r="B37" s="16" t="s">
        <v>20</v>
      </c>
      <c r="C37" s="16" t="s">
        <v>21</v>
      </c>
      <c r="D37" s="16" t="s">
        <v>47</v>
      </c>
      <c r="E37" s="16" t="s">
        <v>61</v>
      </c>
      <c r="F37" s="16" t="s">
        <v>54</v>
      </c>
      <c r="G37" s="14">
        <f>G35+26485.4</f>
        <v>21350349.399999999</v>
      </c>
      <c r="H37" s="18">
        <f>G37-G35</f>
        <v>26485.39999999851</v>
      </c>
    </row>
    <row r="38" spans="1:10" s="10" customFormat="1">
      <c r="A38" s="17" t="s">
        <v>7</v>
      </c>
      <c r="B38" s="16"/>
      <c r="C38" s="16"/>
      <c r="D38" s="16"/>
      <c r="E38" s="16"/>
      <c r="F38" s="16"/>
      <c r="G38" s="14"/>
      <c r="H38" s="18"/>
    </row>
    <row r="39" spans="1:10" s="10" customFormat="1" ht="90">
      <c r="A39" s="24" t="s">
        <v>57</v>
      </c>
      <c r="B39" s="16" t="s">
        <v>20</v>
      </c>
      <c r="C39" s="16" t="s">
        <v>21</v>
      </c>
      <c r="D39" s="16" t="s">
        <v>47</v>
      </c>
      <c r="E39" s="16" t="s">
        <v>61</v>
      </c>
      <c r="F39" s="16" t="s">
        <v>55</v>
      </c>
      <c r="G39" s="14">
        <v>6439807</v>
      </c>
      <c r="H39" s="18"/>
    </row>
    <row r="40" spans="1:10" s="10" customFormat="1">
      <c r="A40" s="17" t="s">
        <v>8</v>
      </c>
      <c r="B40" s="16"/>
      <c r="C40" s="16"/>
      <c r="D40" s="16"/>
      <c r="E40" s="16"/>
      <c r="F40" s="16"/>
      <c r="G40" s="14"/>
      <c r="H40" s="18"/>
    </row>
    <row r="41" spans="1:10" s="10" customFormat="1" ht="90">
      <c r="A41" s="24" t="s">
        <v>57</v>
      </c>
      <c r="B41" s="16" t="s">
        <v>20</v>
      </c>
      <c r="C41" s="16" t="s">
        <v>21</v>
      </c>
      <c r="D41" s="16" t="s">
        <v>47</v>
      </c>
      <c r="E41" s="16" t="s">
        <v>61</v>
      </c>
      <c r="F41" s="16" t="s">
        <v>55</v>
      </c>
      <c r="G41" s="14">
        <f>G39+7998.6</f>
        <v>6447805.5999999996</v>
      </c>
      <c r="H41" s="18">
        <f>G41-G39</f>
        <v>7998.5999999996275</v>
      </c>
    </row>
    <row r="42" spans="1:10" s="10" customFormat="1">
      <c r="A42" s="17" t="s">
        <v>7</v>
      </c>
      <c r="B42" s="16"/>
      <c r="C42" s="16"/>
      <c r="D42" s="16"/>
      <c r="E42" s="16"/>
      <c r="F42" s="16"/>
      <c r="G42" s="14"/>
      <c r="H42" s="18"/>
    </row>
    <row r="43" spans="1:10" s="10" customFormat="1" ht="60">
      <c r="A43" s="24" t="s">
        <v>69</v>
      </c>
      <c r="B43" s="16" t="s">
        <v>20</v>
      </c>
      <c r="C43" s="16" t="s">
        <v>26</v>
      </c>
      <c r="D43" s="16" t="s">
        <v>12</v>
      </c>
      <c r="E43" s="16" t="s">
        <v>86</v>
      </c>
      <c r="F43" s="16" t="s">
        <v>68</v>
      </c>
      <c r="G43" s="14">
        <v>7007000</v>
      </c>
      <c r="H43" s="18"/>
    </row>
    <row r="44" spans="1:10" s="10" customFormat="1">
      <c r="A44" s="17" t="s">
        <v>8</v>
      </c>
      <c r="B44" s="16"/>
      <c r="C44" s="16"/>
      <c r="D44" s="16"/>
      <c r="E44" s="16"/>
      <c r="F44" s="16"/>
      <c r="G44" s="14"/>
      <c r="H44" s="18"/>
    </row>
    <row r="45" spans="1:10" s="10" customFormat="1" ht="60">
      <c r="A45" s="24" t="s">
        <v>69</v>
      </c>
      <c r="B45" s="16" t="s">
        <v>20</v>
      </c>
      <c r="C45" s="16" t="s">
        <v>26</v>
      </c>
      <c r="D45" s="16" t="s">
        <v>12</v>
      </c>
      <c r="E45" s="16" t="s">
        <v>86</v>
      </c>
      <c r="F45" s="16" t="s">
        <v>68</v>
      </c>
      <c r="G45" s="14">
        <f>G43-46358.7</f>
        <v>6960641.2999999998</v>
      </c>
      <c r="H45" s="18">
        <f>G45-G43</f>
        <v>-46358.700000000186</v>
      </c>
      <c r="J45" s="10" t="s">
        <v>70</v>
      </c>
    </row>
    <row r="46" spans="1:10" s="10" customFormat="1">
      <c r="A46" s="17" t="s">
        <v>7</v>
      </c>
      <c r="B46" s="13"/>
      <c r="C46" s="13"/>
      <c r="D46" s="13"/>
      <c r="E46" s="13"/>
      <c r="F46" s="13"/>
      <c r="G46" s="15"/>
    </row>
    <row r="47" spans="1:10" s="10" customFormat="1" ht="105">
      <c r="A47" s="29" t="s">
        <v>37</v>
      </c>
      <c r="B47" s="16" t="s">
        <v>20</v>
      </c>
      <c r="C47" s="16" t="s">
        <v>63</v>
      </c>
      <c r="D47" s="16" t="s">
        <v>12</v>
      </c>
      <c r="E47" s="16" t="s">
        <v>64</v>
      </c>
      <c r="F47" s="16" t="s">
        <v>36</v>
      </c>
      <c r="G47" s="14">
        <v>24572379.899999999</v>
      </c>
    </row>
    <row r="48" spans="1:10" s="10" customFormat="1" ht="15.75">
      <c r="A48" s="17" t="s">
        <v>8</v>
      </c>
      <c r="B48" s="16"/>
      <c r="C48" s="30"/>
      <c r="D48" s="30"/>
      <c r="E48" s="16"/>
      <c r="F48" s="16"/>
      <c r="G48" s="14"/>
    </row>
    <row r="49" spans="1:8" s="10" customFormat="1" ht="105">
      <c r="A49" s="29" t="s">
        <v>37</v>
      </c>
      <c r="B49" s="16" t="s">
        <v>20</v>
      </c>
      <c r="C49" s="16" t="s">
        <v>63</v>
      </c>
      <c r="D49" s="16" t="s">
        <v>12</v>
      </c>
      <c r="E49" s="16" t="s">
        <v>64</v>
      </c>
      <c r="F49" s="16" t="s">
        <v>36</v>
      </c>
      <c r="G49" s="14">
        <f>G47+34483</f>
        <v>24606862.899999999</v>
      </c>
      <c r="H49" s="18">
        <f>G49-G47</f>
        <v>34483</v>
      </c>
    </row>
    <row r="50" spans="1:8" s="10" customFormat="1">
      <c r="A50" s="17" t="s">
        <v>7</v>
      </c>
      <c r="B50" s="13"/>
      <c r="C50" s="13"/>
      <c r="D50" s="13"/>
      <c r="E50" s="13"/>
      <c r="F50" s="13"/>
      <c r="G50" s="15"/>
    </row>
    <row r="51" spans="1:8" s="10" customFormat="1" ht="105">
      <c r="A51" s="29" t="s">
        <v>37</v>
      </c>
      <c r="B51" s="16" t="s">
        <v>18</v>
      </c>
      <c r="C51" s="16" t="s">
        <v>21</v>
      </c>
      <c r="D51" s="16" t="s">
        <v>12</v>
      </c>
      <c r="E51" s="16" t="s">
        <v>65</v>
      </c>
      <c r="F51" s="16" t="s">
        <v>36</v>
      </c>
      <c r="G51" s="14">
        <v>103102101</v>
      </c>
    </row>
    <row r="52" spans="1:8" s="10" customFormat="1" ht="15.75">
      <c r="A52" s="17" t="s">
        <v>8</v>
      </c>
      <c r="B52" s="16"/>
      <c r="C52" s="26"/>
      <c r="D52" s="26"/>
      <c r="E52" s="16"/>
      <c r="F52" s="16"/>
      <c r="G52" s="14"/>
    </row>
    <row r="53" spans="1:8" s="10" customFormat="1" ht="105">
      <c r="A53" s="29" t="s">
        <v>37</v>
      </c>
      <c r="B53" s="16" t="s">
        <v>18</v>
      </c>
      <c r="C53" s="16" t="s">
        <v>21</v>
      </c>
      <c r="D53" s="16" t="s">
        <v>12</v>
      </c>
      <c r="E53" s="16" t="s">
        <v>65</v>
      </c>
      <c r="F53" s="16" t="s">
        <v>36</v>
      </c>
      <c r="G53" s="14">
        <f>G51+17242</f>
        <v>103119343</v>
      </c>
      <c r="H53" s="18">
        <f>G53-G51</f>
        <v>17242</v>
      </c>
    </row>
    <row r="54" spans="1:8" s="11" customFormat="1">
      <c r="A54" s="17" t="s">
        <v>7</v>
      </c>
      <c r="B54" s="16"/>
      <c r="C54" s="16"/>
      <c r="D54" s="16"/>
      <c r="E54" s="16"/>
      <c r="F54" s="16"/>
      <c r="G54" s="19"/>
    </row>
    <row r="55" spans="1:8" s="11" customFormat="1" ht="105">
      <c r="A55" s="29" t="s">
        <v>37</v>
      </c>
      <c r="B55" s="16" t="s">
        <v>18</v>
      </c>
      <c r="C55" s="16" t="s">
        <v>17</v>
      </c>
      <c r="D55" s="16" t="s">
        <v>28</v>
      </c>
      <c r="E55" s="16" t="s">
        <v>49</v>
      </c>
      <c r="F55" s="16" t="s">
        <v>36</v>
      </c>
      <c r="G55" s="14">
        <v>206083965.56999999</v>
      </c>
    </row>
    <row r="56" spans="1:8" s="11" customFormat="1">
      <c r="A56" s="17" t="s">
        <v>8</v>
      </c>
      <c r="B56" s="16"/>
      <c r="C56" s="16"/>
      <c r="D56" s="16"/>
      <c r="E56" s="16"/>
      <c r="F56" s="16"/>
      <c r="G56" s="14"/>
    </row>
    <row r="57" spans="1:8" s="11" customFormat="1" ht="105">
      <c r="A57" s="29" t="s">
        <v>37</v>
      </c>
      <c r="B57" s="16" t="s">
        <v>18</v>
      </c>
      <c r="C57" s="16" t="s">
        <v>17</v>
      </c>
      <c r="D57" s="16" t="s">
        <v>28</v>
      </c>
      <c r="E57" s="16" t="s">
        <v>49</v>
      </c>
      <c r="F57" s="16" t="s">
        <v>36</v>
      </c>
      <c r="G57" s="14">
        <f>G55+68968</f>
        <v>206152933.56999999</v>
      </c>
      <c r="H57" s="18">
        <f>G57-G55</f>
        <v>68968</v>
      </c>
    </row>
    <row r="58" spans="1:8" s="11" customFormat="1">
      <c r="A58" s="17" t="s">
        <v>7</v>
      </c>
      <c r="B58" s="16"/>
      <c r="C58" s="16"/>
      <c r="D58" s="16"/>
      <c r="E58" s="16"/>
      <c r="F58" s="16"/>
      <c r="G58" s="19"/>
      <c r="H58" s="18"/>
    </row>
    <row r="59" spans="1:8" s="11" customFormat="1">
      <c r="A59" s="29" t="s">
        <v>32</v>
      </c>
      <c r="B59" s="16" t="s">
        <v>18</v>
      </c>
      <c r="C59" s="16" t="s">
        <v>17</v>
      </c>
      <c r="D59" s="16" t="s">
        <v>28</v>
      </c>
      <c r="E59" s="16" t="s">
        <v>40</v>
      </c>
      <c r="F59" s="16" t="s">
        <v>31</v>
      </c>
      <c r="G59" s="14">
        <v>50227143.82</v>
      </c>
      <c r="H59" s="18"/>
    </row>
    <row r="60" spans="1:8" s="11" customFormat="1">
      <c r="A60" s="17" t="s">
        <v>8</v>
      </c>
      <c r="B60" s="16"/>
      <c r="C60" s="16"/>
      <c r="D60" s="16"/>
      <c r="E60" s="16"/>
      <c r="F60" s="16"/>
      <c r="G60" s="14"/>
      <c r="H60" s="18"/>
    </row>
    <row r="61" spans="1:8" s="11" customFormat="1">
      <c r="A61" s="29" t="s">
        <v>32</v>
      </c>
      <c r="B61" s="16" t="s">
        <v>18</v>
      </c>
      <c r="C61" s="16" t="s">
        <v>17</v>
      </c>
      <c r="D61" s="16" t="s">
        <v>28</v>
      </c>
      <c r="E61" s="16" t="s">
        <v>40</v>
      </c>
      <c r="F61" s="16" t="s">
        <v>31</v>
      </c>
      <c r="G61" s="14">
        <f>G59+13243</f>
        <v>50240386.82</v>
      </c>
      <c r="H61" s="18">
        <f>G61-G59</f>
        <v>13243</v>
      </c>
    </row>
    <row r="62" spans="1:8" s="11" customFormat="1">
      <c r="A62" s="17" t="s">
        <v>7</v>
      </c>
      <c r="B62" s="16"/>
      <c r="C62" s="16"/>
      <c r="D62" s="16"/>
      <c r="E62" s="16"/>
      <c r="F62" s="16"/>
      <c r="G62" s="19"/>
      <c r="H62" s="18"/>
    </row>
    <row r="63" spans="1:8" s="11" customFormat="1" ht="75">
      <c r="A63" s="29" t="s">
        <v>34</v>
      </c>
      <c r="B63" s="16" t="s">
        <v>18</v>
      </c>
      <c r="C63" s="16" t="s">
        <v>17</v>
      </c>
      <c r="D63" s="16" t="s">
        <v>28</v>
      </c>
      <c r="E63" s="16" t="s">
        <v>40</v>
      </c>
      <c r="F63" s="16" t="s">
        <v>33</v>
      </c>
      <c r="G63" s="14">
        <v>15097983.65</v>
      </c>
    </row>
    <row r="64" spans="1:8" s="11" customFormat="1">
      <c r="A64" s="17" t="s">
        <v>8</v>
      </c>
      <c r="B64" s="16"/>
      <c r="C64" s="16"/>
      <c r="D64" s="16"/>
      <c r="E64" s="16"/>
      <c r="F64" s="16"/>
      <c r="G64" s="14"/>
    </row>
    <row r="65" spans="1:10" s="11" customFormat="1" ht="75">
      <c r="A65" s="29" t="s">
        <v>34</v>
      </c>
      <c r="B65" s="16" t="s">
        <v>18</v>
      </c>
      <c r="C65" s="16" t="s">
        <v>17</v>
      </c>
      <c r="D65" s="16" t="s">
        <v>28</v>
      </c>
      <c r="E65" s="16" t="s">
        <v>40</v>
      </c>
      <c r="F65" s="16" t="s">
        <v>33</v>
      </c>
      <c r="G65" s="14">
        <f>G63+3999</f>
        <v>15101982.65</v>
      </c>
      <c r="H65" s="18">
        <f>G65-G63</f>
        <v>3999</v>
      </c>
    </row>
    <row r="66" spans="1:10" s="11" customFormat="1">
      <c r="A66" s="17" t="s">
        <v>7</v>
      </c>
      <c r="B66" s="16"/>
      <c r="C66" s="16"/>
      <c r="D66" s="16"/>
      <c r="E66" s="16"/>
      <c r="F66" s="16"/>
      <c r="G66" s="19"/>
    </row>
    <row r="67" spans="1:10" s="11" customFormat="1" ht="45">
      <c r="A67" s="29" t="s">
        <v>56</v>
      </c>
      <c r="B67" s="16" t="s">
        <v>18</v>
      </c>
      <c r="C67" s="16" t="s">
        <v>17</v>
      </c>
      <c r="D67" s="16" t="s">
        <v>11</v>
      </c>
      <c r="E67" s="16" t="s">
        <v>66</v>
      </c>
      <c r="F67" s="16" t="s">
        <v>54</v>
      </c>
      <c r="G67" s="14">
        <v>6893675</v>
      </c>
    </row>
    <row r="68" spans="1:10" s="11" customFormat="1">
      <c r="A68" s="17" t="s">
        <v>8</v>
      </c>
      <c r="B68" s="16"/>
      <c r="C68" s="16"/>
      <c r="D68" s="16"/>
      <c r="E68" s="16"/>
      <c r="F68" s="16"/>
      <c r="G68" s="14"/>
    </row>
    <row r="69" spans="1:10" s="11" customFormat="1" ht="45">
      <c r="A69" s="29" t="s">
        <v>56</v>
      </c>
      <c r="B69" s="16" t="s">
        <v>18</v>
      </c>
      <c r="C69" s="16" t="s">
        <v>17</v>
      </c>
      <c r="D69" s="16" t="s">
        <v>11</v>
      </c>
      <c r="E69" s="16" t="s">
        <v>66</v>
      </c>
      <c r="F69" s="16" t="s">
        <v>54</v>
      </c>
      <c r="G69" s="14">
        <f>G67+13243</f>
        <v>6906918</v>
      </c>
      <c r="H69" s="18">
        <f>G69-G67</f>
        <v>13243</v>
      </c>
    </row>
    <row r="70" spans="1:10" s="11" customFormat="1">
      <c r="A70" s="17" t="s">
        <v>7</v>
      </c>
      <c r="B70" s="16"/>
      <c r="C70" s="16"/>
      <c r="D70" s="16"/>
      <c r="E70" s="16"/>
      <c r="F70" s="16"/>
      <c r="G70" s="19"/>
    </row>
    <row r="71" spans="1:10" s="11" customFormat="1" ht="90">
      <c r="A71" s="29" t="s">
        <v>57</v>
      </c>
      <c r="B71" s="16" t="s">
        <v>18</v>
      </c>
      <c r="C71" s="16" t="s">
        <v>17</v>
      </c>
      <c r="D71" s="16" t="s">
        <v>11</v>
      </c>
      <c r="E71" s="16" t="s">
        <v>66</v>
      </c>
      <c r="F71" s="16" t="s">
        <v>55</v>
      </c>
      <c r="G71" s="14">
        <v>2081890</v>
      </c>
    </row>
    <row r="72" spans="1:10" s="11" customFormat="1">
      <c r="A72" s="17" t="s">
        <v>8</v>
      </c>
      <c r="B72" s="16"/>
      <c r="C72" s="16"/>
      <c r="D72" s="16"/>
      <c r="E72" s="16"/>
      <c r="F72" s="16"/>
      <c r="G72" s="14"/>
    </row>
    <row r="73" spans="1:10" s="11" customFormat="1" ht="90">
      <c r="A73" s="29" t="s">
        <v>57</v>
      </c>
      <c r="B73" s="16" t="s">
        <v>18</v>
      </c>
      <c r="C73" s="16" t="s">
        <v>17</v>
      </c>
      <c r="D73" s="16" t="s">
        <v>11</v>
      </c>
      <c r="E73" s="16" t="s">
        <v>66</v>
      </c>
      <c r="F73" s="16" t="s">
        <v>55</v>
      </c>
      <c r="G73" s="14">
        <f>G71+3999</f>
        <v>2085889</v>
      </c>
      <c r="H73" s="18">
        <f>G73-G71</f>
        <v>3999</v>
      </c>
    </row>
    <row r="74" spans="1:10" s="11" customFormat="1">
      <c r="A74" s="17" t="s">
        <v>7</v>
      </c>
      <c r="B74" s="13"/>
      <c r="C74" s="13"/>
      <c r="D74" s="13"/>
      <c r="E74" s="13"/>
      <c r="F74" s="13"/>
      <c r="G74" s="15"/>
      <c r="H74" s="10"/>
    </row>
    <row r="75" spans="1:10" s="11" customFormat="1" ht="60">
      <c r="A75" s="29" t="s">
        <v>69</v>
      </c>
      <c r="B75" s="16" t="s">
        <v>18</v>
      </c>
      <c r="C75" s="16" t="s">
        <v>26</v>
      </c>
      <c r="D75" s="16" t="s">
        <v>12</v>
      </c>
      <c r="E75" s="16" t="s">
        <v>67</v>
      </c>
      <c r="F75" s="16" t="s">
        <v>68</v>
      </c>
      <c r="G75" s="14">
        <v>689700</v>
      </c>
      <c r="H75" s="10"/>
    </row>
    <row r="76" spans="1:10" s="11" customFormat="1" ht="15.75">
      <c r="A76" s="17" t="s">
        <v>8</v>
      </c>
      <c r="B76" s="16"/>
      <c r="C76" s="26"/>
      <c r="D76" s="26"/>
      <c r="E76" s="16"/>
      <c r="F76" s="16"/>
      <c r="G76" s="14"/>
      <c r="H76" s="10"/>
    </row>
    <row r="77" spans="1:10" s="11" customFormat="1" ht="60">
      <c r="A77" s="29" t="s">
        <v>69</v>
      </c>
      <c r="B77" s="16" t="s">
        <v>18</v>
      </c>
      <c r="C77" s="16" t="s">
        <v>26</v>
      </c>
      <c r="D77" s="16" t="s">
        <v>12</v>
      </c>
      <c r="E77" s="16" t="s">
        <v>67</v>
      </c>
      <c r="F77" s="16" t="s">
        <v>68</v>
      </c>
      <c r="G77" s="14">
        <f>G75+39000</f>
        <v>728700</v>
      </c>
      <c r="H77" s="18">
        <f>G77-G75</f>
        <v>39000</v>
      </c>
      <c r="J77" s="11" t="s">
        <v>70</v>
      </c>
    </row>
    <row r="78" spans="1:10" s="11" customFormat="1">
      <c r="A78" s="17" t="s">
        <v>7</v>
      </c>
      <c r="B78" s="16"/>
      <c r="C78" s="16"/>
      <c r="D78" s="16"/>
      <c r="E78" s="16"/>
      <c r="F78" s="16"/>
      <c r="G78" s="19"/>
      <c r="H78" s="12"/>
    </row>
    <row r="79" spans="1:10" s="11" customFormat="1" ht="105">
      <c r="A79" s="29" t="s">
        <v>37</v>
      </c>
      <c r="B79" s="16" t="s">
        <v>71</v>
      </c>
      <c r="C79" s="16" t="s">
        <v>63</v>
      </c>
      <c r="D79" s="16" t="s">
        <v>28</v>
      </c>
      <c r="E79" s="16" t="s">
        <v>72</v>
      </c>
      <c r="F79" s="16" t="s">
        <v>36</v>
      </c>
      <c r="G79" s="14">
        <v>145769233.06999999</v>
      </c>
      <c r="H79" s="12"/>
    </row>
    <row r="80" spans="1:10" s="11" customFormat="1">
      <c r="A80" s="17" t="s">
        <v>8</v>
      </c>
      <c r="B80" s="16"/>
      <c r="C80" s="16"/>
      <c r="D80" s="16"/>
      <c r="E80" s="16"/>
      <c r="F80" s="16"/>
      <c r="G80" s="14"/>
      <c r="H80" s="12"/>
    </row>
    <row r="81" spans="1:10" s="11" customFormat="1" ht="105">
      <c r="A81" s="29" t="s">
        <v>37</v>
      </c>
      <c r="B81" s="16" t="s">
        <v>71</v>
      </c>
      <c r="C81" s="16" t="s">
        <v>63</v>
      </c>
      <c r="D81" s="16" t="s">
        <v>28</v>
      </c>
      <c r="E81" s="16" t="s">
        <v>72</v>
      </c>
      <c r="F81" s="16" t="s">
        <v>36</v>
      </c>
      <c r="G81" s="14">
        <f>G79+17242</f>
        <v>145786475.06999999</v>
      </c>
      <c r="H81" s="12">
        <f>G81-G79</f>
        <v>17242</v>
      </c>
    </row>
    <row r="82" spans="1:10" s="11" customFormat="1">
      <c r="A82" s="17" t="s">
        <v>7</v>
      </c>
      <c r="B82" s="16"/>
      <c r="C82" s="16"/>
      <c r="D82" s="16"/>
      <c r="E82" s="16"/>
      <c r="F82" s="16"/>
      <c r="G82" s="19"/>
      <c r="H82" s="12"/>
    </row>
    <row r="83" spans="1:10" s="11" customFormat="1" ht="45">
      <c r="A83" s="29" t="s">
        <v>56</v>
      </c>
      <c r="B83" s="16" t="s">
        <v>71</v>
      </c>
      <c r="C83" s="16" t="s">
        <v>63</v>
      </c>
      <c r="D83" s="16" t="s">
        <v>9</v>
      </c>
      <c r="E83" s="16" t="s">
        <v>73</v>
      </c>
      <c r="F83" s="16" t="s">
        <v>54</v>
      </c>
      <c r="G83" s="14">
        <v>3522207</v>
      </c>
      <c r="H83" s="12"/>
    </row>
    <row r="84" spans="1:10" s="11" customFormat="1">
      <c r="A84" s="17" t="s">
        <v>8</v>
      </c>
      <c r="B84" s="16"/>
      <c r="C84" s="16"/>
      <c r="D84" s="16"/>
      <c r="E84" s="16"/>
      <c r="F84" s="16"/>
      <c r="G84" s="14"/>
      <c r="H84" s="12"/>
    </row>
    <row r="85" spans="1:10" s="11" customFormat="1" ht="45">
      <c r="A85" s="29" t="s">
        <v>56</v>
      </c>
      <c r="B85" s="16" t="s">
        <v>71</v>
      </c>
      <c r="C85" s="16" t="s">
        <v>63</v>
      </c>
      <c r="D85" s="16" t="s">
        <v>9</v>
      </c>
      <c r="E85" s="16" t="s">
        <v>73</v>
      </c>
      <c r="F85" s="16" t="s">
        <v>54</v>
      </c>
      <c r="G85" s="14">
        <f>G83+13243</f>
        <v>3535450</v>
      </c>
      <c r="H85" s="12">
        <f>G85-G83</f>
        <v>13243</v>
      </c>
    </row>
    <row r="86" spans="1:10" s="11" customFormat="1">
      <c r="A86" s="17" t="s">
        <v>7</v>
      </c>
      <c r="B86" s="16"/>
      <c r="C86" s="16"/>
      <c r="D86" s="16"/>
      <c r="E86" s="16"/>
      <c r="F86" s="16"/>
      <c r="G86" s="19"/>
      <c r="H86" s="12"/>
    </row>
    <row r="87" spans="1:10" s="11" customFormat="1" ht="90">
      <c r="A87" s="29" t="s">
        <v>57</v>
      </c>
      <c r="B87" s="16" t="s">
        <v>71</v>
      </c>
      <c r="C87" s="16" t="s">
        <v>63</v>
      </c>
      <c r="D87" s="16" t="s">
        <v>9</v>
      </c>
      <c r="E87" s="16" t="s">
        <v>73</v>
      </c>
      <c r="F87" s="16" t="s">
        <v>55</v>
      </c>
      <c r="G87" s="14">
        <v>1063714</v>
      </c>
      <c r="H87" s="12"/>
    </row>
    <row r="88" spans="1:10" s="11" customFormat="1">
      <c r="A88" s="17" t="s">
        <v>8</v>
      </c>
      <c r="B88" s="16"/>
      <c r="C88" s="16"/>
      <c r="D88" s="16"/>
      <c r="E88" s="16"/>
      <c r="F88" s="16"/>
      <c r="G88" s="14"/>
      <c r="H88" s="12"/>
    </row>
    <row r="89" spans="1:10" s="11" customFormat="1" ht="90">
      <c r="A89" s="29" t="s">
        <v>57</v>
      </c>
      <c r="B89" s="16" t="s">
        <v>71</v>
      </c>
      <c r="C89" s="16" t="s">
        <v>63</v>
      </c>
      <c r="D89" s="16" t="s">
        <v>9</v>
      </c>
      <c r="E89" s="16" t="s">
        <v>73</v>
      </c>
      <c r="F89" s="16" t="s">
        <v>55</v>
      </c>
      <c r="G89" s="14">
        <f>G87+3999</f>
        <v>1067713</v>
      </c>
      <c r="H89" s="12">
        <f>G89-G87</f>
        <v>3999</v>
      </c>
    </row>
    <row r="90" spans="1:10" s="11" customFormat="1">
      <c r="A90" s="17" t="s">
        <v>7</v>
      </c>
      <c r="B90" s="16"/>
      <c r="C90" s="16"/>
      <c r="D90" s="16"/>
      <c r="E90" s="16"/>
      <c r="F90" s="16"/>
      <c r="G90" s="14"/>
      <c r="H90" s="12"/>
    </row>
    <row r="91" spans="1:10" s="11" customFormat="1" ht="60">
      <c r="A91" s="29" t="s">
        <v>69</v>
      </c>
      <c r="B91" s="16" t="s">
        <v>41</v>
      </c>
      <c r="C91" s="16" t="s">
        <v>26</v>
      </c>
      <c r="D91" s="16" t="s">
        <v>12</v>
      </c>
      <c r="E91" s="16" t="s">
        <v>74</v>
      </c>
      <c r="F91" s="16" t="s">
        <v>68</v>
      </c>
      <c r="G91" s="14">
        <v>6006500</v>
      </c>
      <c r="H91" s="12"/>
    </row>
    <row r="92" spans="1:10" s="11" customFormat="1">
      <c r="A92" s="17" t="s">
        <v>8</v>
      </c>
      <c r="B92" s="16"/>
      <c r="C92" s="16"/>
      <c r="D92" s="16"/>
      <c r="E92" s="16"/>
      <c r="F92" s="16"/>
      <c r="G92" s="14"/>
      <c r="H92" s="12"/>
    </row>
    <row r="93" spans="1:10" s="11" customFormat="1" ht="60">
      <c r="A93" s="29" t="s">
        <v>69</v>
      </c>
      <c r="B93" s="16" t="s">
        <v>41</v>
      </c>
      <c r="C93" s="16" t="s">
        <v>26</v>
      </c>
      <c r="D93" s="16" t="s">
        <v>12</v>
      </c>
      <c r="E93" s="16" t="s">
        <v>74</v>
      </c>
      <c r="F93" s="16" t="s">
        <v>68</v>
      </c>
      <c r="G93" s="14">
        <f>G91+7358.7</f>
        <v>6013858.7000000002</v>
      </c>
      <c r="H93" s="12">
        <f>G93-G91</f>
        <v>7358.7000000001863</v>
      </c>
      <c r="J93" s="11" t="s">
        <v>70</v>
      </c>
    </row>
    <row r="94" spans="1:10" s="11" customFormat="1">
      <c r="A94" s="17" t="s">
        <v>7</v>
      </c>
      <c r="B94" s="16"/>
      <c r="C94" s="16"/>
      <c r="D94" s="16"/>
      <c r="E94" s="16"/>
      <c r="F94" s="16"/>
      <c r="G94" s="14"/>
      <c r="H94" s="12"/>
    </row>
    <row r="95" spans="1:10" s="11" customFormat="1" ht="45">
      <c r="A95" s="29" t="s">
        <v>56</v>
      </c>
      <c r="B95" s="16" t="s">
        <v>41</v>
      </c>
      <c r="C95" s="16" t="s">
        <v>26</v>
      </c>
      <c r="D95" s="16" t="s">
        <v>52</v>
      </c>
      <c r="E95" s="16" t="s">
        <v>75</v>
      </c>
      <c r="F95" s="16" t="s">
        <v>54</v>
      </c>
      <c r="G95" s="14">
        <v>21544410</v>
      </c>
      <c r="H95" s="12"/>
    </row>
    <row r="96" spans="1:10" s="11" customFormat="1">
      <c r="A96" s="17" t="s">
        <v>8</v>
      </c>
      <c r="B96" s="16"/>
      <c r="C96" s="16"/>
      <c r="D96" s="16"/>
      <c r="E96" s="16"/>
      <c r="F96" s="16"/>
      <c r="G96" s="14"/>
      <c r="H96" s="12"/>
    </row>
    <row r="97" spans="1:10" s="11" customFormat="1" ht="45">
      <c r="A97" s="29" t="s">
        <v>56</v>
      </c>
      <c r="B97" s="16" t="s">
        <v>41</v>
      </c>
      <c r="C97" s="16" t="s">
        <v>26</v>
      </c>
      <c r="D97" s="16" t="s">
        <v>52</v>
      </c>
      <c r="E97" s="16" t="s">
        <v>75</v>
      </c>
      <c r="F97" s="16" t="s">
        <v>54</v>
      </c>
      <c r="G97" s="14">
        <f>G95+13243</f>
        <v>21557653</v>
      </c>
      <c r="H97" s="12">
        <f>G97-G95</f>
        <v>13243</v>
      </c>
      <c r="J97" s="11" t="s">
        <v>76</v>
      </c>
    </row>
    <row r="98" spans="1:10" s="11" customFormat="1">
      <c r="A98" s="17" t="s">
        <v>7</v>
      </c>
      <c r="B98" s="16"/>
      <c r="C98" s="16"/>
      <c r="D98" s="16"/>
      <c r="E98" s="16"/>
      <c r="F98" s="16"/>
      <c r="G98" s="14"/>
      <c r="H98" s="12"/>
    </row>
    <row r="99" spans="1:10" s="11" customFormat="1" ht="90">
      <c r="A99" s="29" t="s">
        <v>57</v>
      </c>
      <c r="B99" s="16" t="s">
        <v>41</v>
      </c>
      <c r="C99" s="16" t="s">
        <v>26</v>
      </c>
      <c r="D99" s="16" t="s">
        <v>52</v>
      </c>
      <c r="E99" s="16" t="s">
        <v>75</v>
      </c>
      <c r="F99" s="16" t="s">
        <v>55</v>
      </c>
      <c r="G99" s="14">
        <v>6506420</v>
      </c>
      <c r="H99" s="12"/>
    </row>
    <row r="100" spans="1:10" s="11" customFormat="1">
      <c r="A100" s="17" t="s">
        <v>8</v>
      </c>
      <c r="B100" s="16"/>
      <c r="C100" s="16"/>
      <c r="D100" s="16"/>
      <c r="E100" s="16"/>
      <c r="F100" s="16"/>
      <c r="G100" s="14"/>
      <c r="H100" s="12"/>
    </row>
    <row r="101" spans="1:10" s="11" customFormat="1" ht="90">
      <c r="A101" s="29" t="s">
        <v>57</v>
      </c>
      <c r="B101" s="16" t="s">
        <v>41</v>
      </c>
      <c r="C101" s="16" t="s">
        <v>26</v>
      </c>
      <c r="D101" s="16" t="s">
        <v>52</v>
      </c>
      <c r="E101" s="16" t="s">
        <v>75</v>
      </c>
      <c r="F101" s="16" t="s">
        <v>55</v>
      </c>
      <c r="G101" s="14">
        <f>G99+3999</f>
        <v>6510419</v>
      </c>
      <c r="H101" s="12">
        <f>G101-G99</f>
        <v>3999</v>
      </c>
      <c r="J101" s="11" t="s">
        <v>76</v>
      </c>
    </row>
    <row r="102" spans="1:10" s="11" customFormat="1">
      <c r="A102" s="17" t="s">
        <v>7</v>
      </c>
      <c r="B102" s="16"/>
      <c r="C102" s="16"/>
      <c r="D102" s="16"/>
      <c r="E102" s="16"/>
      <c r="F102" s="16"/>
      <c r="G102" s="14"/>
      <c r="H102" s="12"/>
    </row>
    <row r="103" spans="1:10" s="11" customFormat="1" ht="45">
      <c r="A103" s="29" t="s">
        <v>56</v>
      </c>
      <c r="B103" s="16" t="s">
        <v>77</v>
      </c>
      <c r="C103" s="16" t="s">
        <v>12</v>
      </c>
      <c r="D103" s="16" t="s">
        <v>47</v>
      </c>
      <c r="E103" s="16" t="s">
        <v>78</v>
      </c>
      <c r="F103" s="16" t="s">
        <v>54</v>
      </c>
      <c r="G103" s="14">
        <v>5789429</v>
      </c>
      <c r="H103" s="12"/>
    </row>
    <row r="104" spans="1:10" s="11" customFormat="1">
      <c r="A104" s="17" t="s">
        <v>8</v>
      </c>
      <c r="B104" s="16"/>
      <c r="C104" s="16"/>
      <c r="D104" s="16"/>
      <c r="E104" s="16"/>
      <c r="F104" s="16"/>
      <c r="G104" s="14"/>
      <c r="H104" s="12"/>
    </row>
    <row r="105" spans="1:10" s="11" customFormat="1" ht="45">
      <c r="A105" s="29" t="s">
        <v>56</v>
      </c>
      <c r="B105" s="16" t="s">
        <v>77</v>
      </c>
      <c r="C105" s="16" t="s">
        <v>12</v>
      </c>
      <c r="D105" s="16" t="s">
        <v>47</v>
      </c>
      <c r="E105" s="16" t="s">
        <v>78</v>
      </c>
      <c r="F105" s="16" t="s">
        <v>54</v>
      </c>
      <c r="G105" s="14">
        <f>G103+13243</f>
        <v>5802672</v>
      </c>
      <c r="H105" s="12">
        <f>G105-G103</f>
        <v>13243</v>
      </c>
    </row>
    <row r="106" spans="1:10" s="11" customFormat="1">
      <c r="A106" s="17" t="s">
        <v>7</v>
      </c>
      <c r="B106" s="16"/>
      <c r="C106" s="16"/>
      <c r="D106" s="16"/>
      <c r="E106" s="16"/>
      <c r="F106" s="16"/>
      <c r="G106" s="14"/>
      <c r="H106" s="12"/>
    </row>
    <row r="107" spans="1:10" s="11" customFormat="1" ht="90">
      <c r="A107" s="29" t="s">
        <v>57</v>
      </c>
      <c r="B107" s="16" t="s">
        <v>77</v>
      </c>
      <c r="C107" s="16" t="s">
        <v>12</v>
      </c>
      <c r="D107" s="16" t="s">
        <v>47</v>
      </c>
      <c r="E107" s="16" t="s">
        <v>78</v>
      </c>
      <c r="F107" s="16" t="s">
        <v>55</v>
      </c>
      <c r="G107" s="14">
        <v>1748407</v>
      </c>
      <c r="H107" s="12"/>
    </row>
    <row r="108" spans="1:10" s="11" customFormat="1">
      <c r="A108" s="17" t="s">
        <v>8</v>
      </c>
      <c r="B108" s="16"/>
      <c r="C108" s="16"/>
      <c r="D108" s="16"/>
      <c r="E108" s="16"/>
      <c r="F108" s="16"/>
      <c r="G108" s="14"/>
      <c r="H108" s="12"/>
    </row>
    <row r="109" spans="1:10" s="11" customFormat="1" ht="90">
      <c r="A109" s="29" t="s">
        <v>57</v>
      </c>
      <c r="B109" s="16" t="s">
        <v>77</v>
      </c>
      <c r="C109" s="16" t="s">
        <v>12</v>
      </c>
      <c r="D109" s="16" t="s">
        <v>47</v>
      </c>
      <c r="E109" s="16" t="s">
        <v>78</v>
      </c>
      <c r="F109" s="16" t="s">
        <v>55</v>
      </c>
      <c r="G109" s="14">
        <f>G107+3999</f>
        <v>1752406</v>
      </c>
      <c r="H109" s="12">
        <f>G109-G107</f>
        <v>3999</v>
      </c>
    </row>
    <row r="110" spans="1:10" s="11" customFormat="1">
      <c r="A110" s="17" t="s">
        <v>7</v>
      </c>
      <c r="B110" s="16"/>
      <c r="C110" s="16"/>
      <c r="D110" s="16"/>
      <c r="E110" s="16"/>
      <c r="F110" s="16"/>
      <c r="G110" s="14"/>
      <c r="H110" s="12"/>
    </row>
    <row r="111" spans="1:10" s="11" customFormat="1" ht="45">
      <c r="A111" s="29" t="s">
        <v>56</v>
      </c>
      <c r="B111" s="16" t="s">
        <v>79</v>
      </c>
      <c r="C111" s="16" t="s">
        <v>11</v>
      </c>
      <c r="D111" s="16" t="s">
        <v>62</v>
      </c>
      <c r="E111" s="16" t="s">
        <v>80</v>
      </c>
      <c r="F111" s="16" t="s">
        <v>54</v>
      </c>
      <c r="G111" s="14">
        <v>13037362</v>
      </c>
      <c r="H111" s="12"/>
    </row>
    <row r="112" spans="1:10" s="11" customFormat="1">
      <c r="A112" s="17" t="s">
        <v>8</v>
      </c>
      <c r="B112" s="16"/>
      <c r="C112" s="16"/>
      <c r="D112" s="16"/>
      <c r="E112" s="16"/>
      <c r="F112" s="16"/>
      <c r="G112" s="14"/>
      <c r="H112" s="12"/>
    </row>
    <row r="113" spans="1:8" s="11" customFormat="1" ht="45">
      <c r="A113" s="29" t="s">
        <v>56</v>
      </c>
      <c r="B113" s="16" t="s">
        <v>79</v>
      </c>
      <c r="C113" s="16" t="s">
        <v>11</v>
      </c>
      <c r="D113" s="16" t="s">
        <v>62</v>
      </c>
      <c r="E113" s="16" t="s">
        <v>80</v>
      </c>
      <c r="F113" s="16" t="s">
        <v>54</v>
      </c>
      <c r="G113" s="14">
        <f>G111+13243</f>
        <v>13050605</v>
      </c>
      <c r="H113" s="12">
        <f>G113-G111</f>
        <v>13243</v>
      </c>
    </row>
    <row r="114" spans="1:8" s="11" customFormat="1">
      <c r="A114" s="17" t="s">
        <v>7</v>
      </c>
      <c r="B114" s="16"/>
      <c r="C114" s="16"/>
      <c r="D114" s="16"/>
      <c r="E114" s="16"/>
      <c r="F114" s="16"/>
      <c r="G114" s="14"/>
      <c r="H114" s="12"/>
    </row>
    <row r="115" spans="1:8" s="11" customFormat="1" ht="90">
      <c r="A115" s="29" t="s">
        <v>57</v>
      </c>
      <c r="B115" s="16" t="s">
        <v>79</v>
      </c>
      <c r="C115" s="16" t="s">
        <v>11</v>
      </c>
      <c r="D115" s="16" t="s">
        <v>62</v>
      </c>
      <c r="E115" s="16" t="s">
        <v>80</v>
      </c>
      <c r="F115" s="16" t="s">
        <v>55</v>
      </c>
      <c r="G115" s="14">
        <v>3877284</v>
      </c>
      <c r="H115" s="12"/>
    </row>
    <row r="116" spans="1:8" s="11" customFormat="1">
      <c r="A116" s="17" t="s">
        <v>8</v>
      </c>
      <c r="B116" s="16"/>
      <c r="C116" s="16"/>
      <c r="D116" s="16"/>
      <c r="E116" s="16"/>
      <c r="F116" s="16"/>
      <c r="G116" s="14"/>
      <c r="H116" s="12"/>
    </row>
    <row r="117" spans="1:8" s="11" customFormat="1" ht="90">
      <c r="A117" s="29" t="s">
        <v>57</v>
      </c>
      <c r="B117" s="16" t="s">
        <v>79</v>
      </c>
      <c r="C117" s="16" t="s">
        <v>11</v>
      </c>
      <c r="D117" s="16" t="s">
        <v>62</v>
      </c>
      <c r="E117" s="16" t="s">
        <v>80</v>
      </c>
      <c r="F117" s="16" t="s">
        <v>55</v>
      </c>
      <c r="G117" s="14">
        <f>G115+3999</f>
        <v>3881283</v>
      </c>
      <c r="H117" s="12">
        <f>G117-G115</f>
        <v>3999</v>
      </c>
    </row>
    <row r="118" spans="1:8" s="11" customFormat="1">
      <c r="A118" s="17" t="s">
        <v>7</v>
      </c>
      <c r="B118" s="16"/>
      <c r="C118" s="16"/>
      <c r="D118" s="16"/>
      <c r="E118" s="16"/>
      <c r="F118" s="16"/>
      <c r="G118" s="14"/>
    </row>
    <row r="119" spans="1:8" s="11" customFormat="1" ht="45">
      <c r="A119" s="29" t="s">
        <v>56</v>
      </c>
      <c r="B119" s="16" t="s">
        <v>29</v>
      </c>
      <c r="C119" s="16" t="s">
        <v>28</v>
      </c>
      <c r="D119" s="16" t="s">
        <v>22</v>
      </c>
      <c r="E119" s="16" t="s">
        <v>81</v>
      </c>
      <c r="F119" s="16" t="s">
        <v>54</v>
      </c>
      <c r="G119" s="14">
        <v>2787384</v>
      </c>
    </row>
    <row r="120" spans="1:8" s="11" customFormat="1">
      <c r="A120" s="17" t="s">
        <v>8</v>
      </c>
      <c r="B120" s="16"/>
      <c r="C120" s="16"/>
      <c r="D120" s="16"/>
      <c r="E120" s="16"/>
      <c r="F120" s="16"/>
      <c r="G120" s="14"/>
    </row>
    <row r="121" spans="1:8" s="11" customFormat="1" ht="45">
      <c r="A121" s="29" t="s">
        <v>56</v>
      </c>
      <c r="B121" s="16" t="s">
        <v>29</v>
      </c>
      <c r="C121" s="16" t="s">
        <v>28</v>
      </c>
      <c r="D121" s="16" t="s">
        <v>22</v>
      </c>
      <c r="E121" s="16" t="s">
        <v>81</v>
      </c>
      <c r="F121" s="16" t="s">
        <v>54</v>
      </c>
      <c r="G121" s="14">
        <f>G119+114943</f>
        <v>2902327</v>
      </c>
      <c r="H121" s="12">
        <f>G121-G119</f>
        <v>114943</v>
      </c>
    </row>
    <row r="122" spans="1:8" s="11" customFormat="1">
      <c r="A122" s="17" t="s">
        <v>7</v>
      </c>
      <c r="B122" s="16"/>
      <c r="C122" s="16"/>
      <c r="D122" s="16"/>
      <c r="E122" s="16"/>
      <c r="F122" s="16"/>
      <c r="G122" s="14"/>
      <c r="H122" s="12"/>
    </row>
    <row r="123" spans="1:8" s="11" customFormat="1" ht="90">
      <c r="A123" s="29" t="s">
        <v>57</v>
      </c>
      <c r="B123" s="16" t="s">
        <v>29</v>
      </c>
      <c r="C123" s="16" t="s">
        <v>28</v>
      </c>
      <c r="D123" s="16" t="s">
        <v>22</v>
      </c>
      <c r="E123" s="16" t="s">
        <v>81</v>
      </c>
      <c r="F123" s="16" t="s">
        <v>55</v>
      </c>
      <c r="G123" s="14">
        <v>841790</v>
      </c>
      <c r="H123" s="12"/>
    </row>
    <row r="124" spans="1:8" s="11" customFormat="1">
      <c r="A124" s="17" t="s">
        <v>8</v>
      </c>
      <c r="B124" s="16"/>
      <c r="C124" s="16"/>
      <c r="D124" s="16"/>
      <c r="E124" s="16"/>
      <c r="F124" s="16"/>
      <c r="G124" s="14"/>
      <c r="H124" s="12"/>
    </row>
    <row r="125" spans="1:8" s="11" customFormat="1" ht="90">
      <c r="A125" s="29" t="s">
        <v>57</v>
      </c>
      <c r="B125" s="16" t="s">
        <v>29</v>
      </c>
      <c r="C125" s="16" t="s">
        <v>28</v>
      </c>
      <c r="D125" s="16" t="s">
        <v>22</v>
      </c>
      <c r="E125" s="16" t="s">
        <v>81</v>
      </c>
      <c r="F125" s="16" t="s">
        <v>55</v>
      </c>
      <c r="G125" s="14">
        <f>G123+34712.79</f>
        <v>876502.79</v>
      </c>
      <c r="H125" s="12">
        <f>G125-G123</f>
        <v>34712.790000000037</v>
      </c>
    </row>
    <row r="126" spans="1:8" s="11" customFormat="1">
      <c r="A126" s="17" t="s">
        <v>7</v>
      </c>
      <c r="B126" s="16"/>
      <c r="C126" s="16"/>
      <c r="D126" s="16"/>
      <c r="E126" s="16"/>
      <c r="F126" s="16"/>
      <c r="G126" s="14"/>
      <c r="H126" s="12"/>
    </row>
    <row r="127" spans="1:8" s="11" customFormat="1" ht="45">
      <c r="A127" s="29" t="s">
        <v>56</v>
      </c>
      <c r="B127" s="16" t="s">
        <v>29</v>
      </c>
      <c r="C127" s="16" t="s">
        <v>28</v>
      </c>
      <c r="D127" s="16" t="s">
        <v>11</v>
      </c>
      <c r="E127" s="16" t="s">
        <v>53</v>
      </c>
      <c r="F127" s="16" t="s">
        <v>54</v>
      </c>
      <c r="G127" s="14">
        <v>74145898</v>
      </c>
      <c r="H127" s="12"/>
    </row>
    <row r="128" spans="1:8" s="11" customFormat="1">
      <c r="A128" s="17" t="s">
        <v>8</v>
      </c>
      <c r="B128" s="16"/>
      <c r="C128" s="16"/>
      <c r="D128" s="16"/>
      <c r="E128" s="16"/>
      <c r="F128" s="16"/>
      <c r="G128" s="14"/>
      <c r="H128" s="12"/>
    </row>
    <row r="129" spans="1:8" s="11" customFormat="1" ht="45">
      <c r="A129" s="29" t="s">
        <v>56</v>
      </c>
      <c r="B129" s="16" t="s">
        <v>29</v>
      </c>
      <c r="C129" s="16" t="s">
        <v>28</v>
      </c>
      <c r="D129" s="16" t="s">
        <v>11</v>
      </c>
      <c r="E129" s="16" t="s">
        <v>53</v>
      </c>
      <c r="F129" s="16" t="s">
        <v>54</v>
      </c>
      <c r="G129" s="14">
        <f>G127+428006.31</f>
        <v>74573904.310000002</v>
      </c>
      <c r="H129" s="12">
        <f>G129-G127</f>
        <v>428006.31000000238</v>
      </c>
    </row>
    <row r="130" spans="1:8" s="11" customFormat="1">
      <c r="A130" s="17" t="s">
        <v>7</v>
      </c>
      <c r="B130" s="16"/>
      <c r="C130" s="16"/>
      <c r="D130" s="16"/>
      <c r="E130" s="16"/>
      <c r="F130" s="16"/>
      <c r="G130" s="14"/>
      <c r="H130" s="12"/>
    </row>
    <row r="131" spans="1:8" s="11" customFormat="1" ht="90">
      <c r="A131" s="29" t="s">
        <v>57</v>
      </c>
      <c r="B131" s="16" t="s">
        <v>29</v>
      </c>
      <c r="C131" s="16" t="s">
        <v>28</v>
      </c>
      <c r="D131" s="16" t="s">
        <v>11</v>
      </c>
      <c r="E131" s="16" t="s">
        <v>53</v>
      </c>
      <c r="F131" s="16" t="s">
        <v>55</v>
      </c>
      <c r="G131" s="14">
        <v>22392061</v>
      </c>
      <c r="H131" s="12"/>
    </row>
    <row r="132" spans="1:8" s="11" customFormat="1">
      <c r="A132" s="17" t="s">
        <v>8</v>
      </c>
      <c r="B132" s="16"/>
      <c r="C132" s="16"/>
      <c r="D132" s="16"/>
      <c r="E132" s="16"/>
      <c r="F132" s="16"/>
      <c r="G132" s="14"/>
      <c r="H132" s="12"/>
    </row>
    <row r="133" spans="1:8" s="11" customFormat="1" ht="90">
      <c r="A133" s="29" t="s">
        <v>57</v>
      </c>
      <c r="B133" s="16" t="s">
        <v>29</v>
      </c>
      <c r="C133" s="16" t="s">
        <v>28</v>
      </c>
      <c r="D133" s="16" t="s">
        <v>11</v>
      </c>
      <c r="E133" s="16" t="s">
        <v>53</v>
      </c>
      <c r="F133" s="16" t="s">
        <v>55</v>
      </c>
      <c r="G133" s="14">
        <f>G131+129257.9</f>
        <v>22521318.899999999</v>
      </c>
      <c r="H133" s="12">
        <f>G133-G131</f>
        <v>129257.89999999851</v>
      </c>
    </row>
    <row r="134" spans="1:8" s="11" customFormat="1">
      <c r="A134" s="17" t="s">
        <v>7</v>
      </c>
      <c r="B134" s="16"/>
      <c r="C134" s="16"/>
      <c r="D134" s="16"/>
      <c r="E134" s="16"/>
      <c r="F134" s="16"/>
      <c r="G134" s="14"/>
      <c r="H134" s="12"/>
    </row>
    <row r="135" spans="1:8" s="11" customFormat="1" ht="45">
      <c r="A135" s="29" t="s">
        <v>56</v>
      </c>
      <c r="B135" s="16" t="s">
        <v>82</v>
      </c>
      <c r="C135" s="16" t="s">
        <v>28</v>
      </c>
      <c r="D135" s="16" t="s">
        <v>11</v>
      </c>
      <c r="E135" s="16" t="s">
        <v>83</v>
      </c>
      <c r="F135" s="16" t="s">
        <v>54</v>
      </c>
      <c r="G135" s="14">
        <v>4361407</v>
      </c>
      <c r="H135" s="12"/>
    </row>
    <row r="136" spans="1:8" s="11" customFormat="1">
      <c r="A136" s="17" t="s">
        <v>8</v>
      </c>
      <c r="B136" s="16"/>
      <c r="C136" s="16"/>
      <c r="D136" s="16"/>
      <c r="E136" s="16"/>
      <c r="F136" s="16"/>
      <c r="G136" s="14"/>
      <c r="H136" s="12"/>
    </row>
    <row r="137" spans="1:8" s="11" customFormat="1" ht="45">
      <c r="A137" s="29" t="s">
        <v>56</v>
      </c>
      <c r="B137" s="16" t="s">
        <v>82</v>
      </c>
      <c r="C137" s="16" t="s">
        <v>28</v>
      </c>
      <c r="D137" s="16" t="s">
        <v>11</v>
      </c>
      <c r="E137" s="16" t="s">
        <v>83</v>
      </c>
      <c r="F137" s="16" t="s">
        <v>54</v>
      </c>
      <c r="G137" s="14">
        <f>G135+52971</f>
        <v>4414378</v>
      </c>
      <c r="H137" s="12">
        <f>G137-G135</f>
        <v>52971</v>
      </c>
    </row>
    <row r="138" spans="1:8" s="11" customFormat="1">
      <c r="A138" s="17" t="s">
        <v>7</v>
      </c>
      <c r="B138" s="16"/>
      <c r="C138" s="16"/>
      <c r="D138" s="16"/>
      <c r="E138" s="16"/>
      <c r="F138" s="16"/>
      <c r="G138" s="14"/>
      <c r="H138" s="12"/>
    </row>
    <row r="139" spans="1:8" s="11" customFormat="1" ht="90">
      <c r="A139" s="29" t="s">
        <v>57</v>
      </c>
      <c r="B139" s="16" t="s">
        <v>82</v>
      </c>
      <c r="C139" s="16" t="s">
        <v>28</v>
      </c>
      <c r="D139" s="16" t="s">
        <v>11</v>
      </c>
      <c r="E139" s="16" t="s">
        <v>83</v>
      </c>
      <c r="F139" s="16" t="s">
        <v>55</v>
      </c>
      <c r="G139" s="14">
        <v>1312853</v>
      </c>
      <c r="H139" s="12"/>
    </row>
    <row r="140" spans="1:8" s="11" customFormat="1">
      <c r="A140" s="17" t="s">
        <v>8</v>
      </c>
      <c r="B140" s="16"/>
      <c r="C140" s="16"/>
      <c r="D140" s="16"/>
      <c r="E140" s="16"/>
      <c r="F140" s="16"/>
      <c r="G140" s="14"/>
      <c r="H140" s="12"/>
    </row>
    <row r="141" spans="1:8" s="11" customFormat="1" ht="90">
      <c r="A141" s="29" t="s">
        <v>57</v>
      </c>
      <c r="B141" s="16" t="s">
        <v>82</v>
      </c>
      <c r="C141" s="16" t="s">
        <v>28</v>
      </c>
      <c r="D141" s="16" t="s">
        <v>11</v>
      </c>
      <c r="E141" s="16" t="s">
        <v>83</v>
      </c>
      <c r="F141" s="16" t="s">
        <v>55</v>
      </c>
      <c r="G141" s="14">
        <f>G139+15997</f>
        <v>1328850</v>
      </c>
      <c r="H141" s="12">
        <f>G141-G139</f>
        <v>15997</v>
      </c>
    </row>
    <row r="142" spans="1:8" s="11" customFormat="1">
      <c r="A142" s="17" t="s">
        <v>7</v>
      </c>
      <c r="B142" s="16"/>
      <c r="C142" s="16"/>
      <c r="D142" s="16"/>
      <c r="E142" s="16"/>
      <c r="F142" s="16"/>
      <c r="G142" s="14"/>
      <c r="H142" s="12"/>
    </row>
    <row r="143" spans="1:8" s="11" customFormat="1" ht="30">
      <c r="A143" s="29" t="s">
        <v>15</v>
      </c>
      <c r="B143" s="16" t="s">
        <v>19</v>
      </c>
      <c r="C143" s="16" t="s">
        <v>9</v>
      </c>
      <c r="D143" s="16" t="s">
        <v>9</v>
      </c>
      <c r="E143" s="16" t="s">
        <v>50</v>
      </c>
      <c r="F143" s="16" t="s">
        <v>16</v>
      </c>
      <c r="G143" s="14">
        <v>15590340.189999999</v>
      </c>
      <c r="H143" s="12"/>
    </row>
    <row r="144" spans="1:8" s="11" customFormat="1">
      <c r="A144" s="17" t="s">
        <v>8</v>
      </c>
      <c r="B144" s="16"/>
      <c r="C144" s="16"/>
      <c r="D144" s="16"/>
      <c r="E144" s="16"/>
      <c r="F144" s="16"/>
      <c r="G144" s="14"/>
      <c r="H144" s="12"/>
    </row>
    <row r="145" spans="1:8" s="11" customFormat="1" ht="30">
      <c r="A145" s="29" t="s">
        <v>15</v>
      </c>
      <c r="B145" s="16" t="s">
        <v>19</v>
      </c>
      <c r="C145" s="16" t="s">
        <v>9</v>
      </c>
      <c r="D145" s="16" t="s">
        <v>9</v>
      </c>
      <c r="E145" s="16" t="s">
        <v>50</v>
      </c>
      <c r="F145" s="16" t="s">
        <v>16</v>
      </c>
      <c r="G145" s="14">
        <f>G143-195805.6</f>
        <v>15394534.59</v>
      </c>
      <c r="H145" s="12">
        <f>G145-G143</f>
        <v>-195805.59999999963</v>
      </c>
    </row>
    <row r="146" spans="1:8" s="11" customFormat="1">
      <c r="A146" s="17" t="s">
        <v>7</v>
      </c>
      <c r="B146" s="16"/>
      <c r="C146" s="16"/>
      <c r="D146" s="16"/>
      <c r="E146" s="16"/>
      <c r="F146" s="16"/>
      <c r="G146" s="14"/>
      <c r="H146" s="12"/>
    </row>
    <row r="147" spans="1:8" s="11" customFormat="1" ht="45">
      <c r="A147" s="29" t="s">
        <v>56</v>
      </c>
      <c r="B147" s="16" t="s">
        <v>19</v>
      </c>
      <c r="C147" s="16" t="s">
        <v>9</v>
      </c>
      <c r="D147" s="16" t="s">
        <v>9</v>
      </c>
      <c r="E147" s="16" t="s">
        <v>35</v>
      </c>
      <c r="F147" s="16" t="s">
        <v>54</v>
      </c>
      <c r="G147" s="14">
        <v>13278247.689999999</v>
      </c>
      <c r="H147" s="12"/>
    </row>
    <row r="148" spans="1:8" s="11" customFormat="1">
      <c r="A148" s="17" t="s">
        <v>8</v>
      </c>
      <c r="B148" s="16"/>
      <c r="C148" s="16"/>
      <c r="D148" s="16"/>
      <c r="E148" s="16"/>
      <c r="F148" s="16"/>
      <c r="G148" s="14"/>
      <c r="H148" s="12"/>
    </row>
    <row r="149" spans="1:8" s="11" customFormat="1" ht="45">
      <c r="A149" s="29" t="s">
        <v>56</v>
      </c>
      <c r="B149" s="16" t="s">
        <v>19</v>
      </c>
      <c r="C149" s="16" t="s">
        <v>9</v>
      </c>
      <c r="D149" s="16" t="s">
        <v>9</v>
      </c>
      <c r="E149" s="16" t="s">
        <v>35</v>
      </c>
      <c r="F149" s="16" t="s">
        <v>54</v>
      </c>
      <c r="G149" s="14">
        <f>G147+13243</f>
        <v>13291490.689999999</v>
      </c>
      <c r="H149" s="12">
        <f>G149-G147</f>
        <v>13243</v>
      </c>
    </row>
    <row r="150" spans="1:8" s="11" customFormat="1">
      <c r="A150" s="17" t="s">
        <v>7</v>
      </c>
      <c r="B150" s="16"/>
      <c r="C150" s="16"/>
      <c r="D150" s="16"/>
      <c r="E150" s="16"/>
      <c r="F150" s="16"/>
      <c r="G150" s="14"/>
      <c r="H150" s="12"/>
    </row>
    <row r="151" spans="1:8" s="11" customFormat="1" ht="90">
      <c r="A151" s="29" t="s">
        <v>57</v>
      </c>
      <c r="B151" s="16" t="s">
        <v>19</v>
      </c>
      <c r="C151" s="16" t="s">
        <v>9</v>
      </c>
      <c r="D151" s="16" t="s">
        <v>9</v>
      </c>
      <c r="E151" s="16" t="s">
        <v>35</v>
      </c>
      <c r="F151" s="16" t="s">
        <v>55</v>
      </c>
      <c r="G151" s="14">
        <v>4010047</v>
      </c>
      <c r="H151" s="12"/>
    </row>
    <row r="152" spans="1:8" s="11" customFormat="1">
      <c r="A152" s="17" t="s">
        <v>8</v>
      </c>
      <c r="B152" s="16"/>
      <c r="C152" s="16"/>
      <c r="D152" s="16"/>
      <c r="E152" s="16"/>
      <c r="F152" s="16"/>
      <c r="G152" s="14"/>
      <c r="H152" s="12"/>
    </row>
    <row r="153" spans="1:8" s="11" customFormat="1" ht="90">
      <c r="A153" s="29" t="s">
        <v>57</v>
      </c>
      <c r="B153" s="16" t="s">
        <v>19</v>
      </c>
      <c r="C153" s="16" t="s">
        <v>9</v>
      </c>
      <c r="D153" s="16" t="s">
        <v>9</v>
      </c>
      <c r="E153" s="16" t="s">
        <v>35</v>
      </c>
      <c r="F153" s="16" t="s">
        <v>55</v>
      </c>
      <c r="G153" s="14">
        <f>G151+3999</f>
        <v>4014046</v>
      </c>
      <c r="H153" s="12">
        <f>G153-G151</f>
        <v>3999</v>
      </c>
    </row>
    <row r="154" spans="1:8" s="11" customFormat="1">
      <c r="A154" s="17" t="s">
        <v>7</v>
      </c>
      <c r="B154" s="16"/>
      <c r="C154" s="16"/>
      <c r="D154" s="16"/>
      <c r="E154" s="16"/>
      <c r="F154" s="16"/>
      <c r="G154" s="14"/>
    </row>
    <row r="155" spans="1:8" s="11" customFormat="1" ht="45">
      <c r="A155" s="29" t="s">
        <v>56</v>
      </c>
      <c r="B155" s="16" t="s">
        <v>27</v>
      </c>
      <c r="C155" s="16" t="s">
        <v>28</v>
      </c>
      <c r="D155" s="16" t="s">
        <v>30</v>
      </c>
      <c r="E155" s="16" t="s">
        <v>42</v>
      </c>
      <c r="F155" s="16" t="s">
        <v>54</v>
      </c>
      <c r="G155" s="14">
        <v>23819672.48</v>
      </c>
    </row>
    <row r="156" spans="1:8" s="11" customFormat="1">
      <c r="A156" s="17" t="s">
        <v>8</v>
      </c>
      <c r="B156" s="16"/>
      <c r="C156" s="16"/>
      <c r="D156" s="16"/>
      <c r="E156" s="16"/>
      <c r="F156" s="16"/>
      <c r="G156" s="14"/>
    </row>
    <row r="157" spans="1:8" s="11" customFormat="1" ht="45">
      <c r="A157" s="29" t="s">
        <v>56</v>
      </c>
      <c r="B157" s="16" t="s">
        <v>27</v>
      </c>
      <c r="C157" s="16" t="s">
        <v>28</v>
      </c>
      <c r="D157" s="16" t="s">
        <v>30</v>
      </c>
      <c r="E157" s="16" t="s">
        <v>42</v>
      </c>
      <c r="F157" s="16" t="s">
        <v>54</v>
      </c>
      <c r="G157" s="14">
        <f>G155+97105</f>
        <v>23916777.48</v>
      </c>
      <c r="H157" s="12">
        <f>G157-G155</f>
        <v>97105</v>
      </c>
    </row>
    <row r="158" spans="1:8" s="11" customFormat="1">
      <c r="A158" s="17" t="s">
        <v>7</v>
      </c>
      <c r="B158" s="16"/>
      <c r="C158" s="16"/>
      <c r="D158" s="16"/>
      <c r="E158" s="16"/>
      <c r="F158" s="16"/>
      <c r="G158" s="14"/>
    </row>
    <row r="159" spans="1:8" s="11" customFormat="1" ht="90">
      <c r="A159" s="29" t="s">
        <v>57</v>
      </c>
      <c r="B159" s="16" t="s">
        <v>27</v>
      </c>
      <c r="C159" s="16" t="s">
        <v>28</v>
      </c>
      <c r="D159" s="16" t="s">
        <v>30</v>
      </c>
      <c r="E159" s="16" t="s">
        <v>42</v>
      </c>
      <c r="F159" s="16" t="s">
        <v>55</v>
      </c>
      <c r="G159" s="14">
        <v>7193540.7300000004</v>
      </c>
    </row>
    <row r="160" spans="1:8" s="11" customFormat="1">
      <c r="A160" s="17" t="s">
        <v>8</v>
      </c>
      <c r="B160" s="16"/>
      <c r="C160" s="16"/>
      <c r="D160" s="16"/>
      <c r="E160" s="16"/>
      <c r="F160" s="16"/>
      <c r="G160" s="14"/>
    </row>
    <row r="161" spans="1:8" s="11" customFormat="1" ht="90">
      <c r="A161" s="29" t="s">
        <v>57</v>
      </c>
      <c r="B161" s="16" t="s">
        <v>27</v>
      </c>
      <c r="C161" s="16" t="s">
        <v>28</v>
      </c>
      <c r="D161" s="16" t="s">
        <v>30</v>
      </c>
      <c r="E161" s="16" t="s">
        <v>42</v>
      </c>
      <c r="F161" s="16" t="s">
        <v>55</v>
      </c>
      <c r="G161" s="14">
        <f>G159+29325</f>
        <v>7222865.7300000004</v>
      </c>
      <c r="H161" s="12">
        <f>G161-G159</f>
        <v>29325</v>
      </c>
    </row>
    <row r="162" spans="1:8" s="11" customFormat="1">
      <c r="A162" s="17" t="s">
        <v>7</v>
      </c>
      <c r="B162" s="16"/>
      <c r="C162" s="16"/>
      <c r="D162" s="16"/>
      <c r="E162" s="16"/>
      <c r="F162" s="16"/>
      <c r="G162" s="14"/>
    </row>
    <row r="163" spans="1:8" s="11" customFormat="1" ht="60">
      <c r="A163" s="29" t="s">
        <v>44</v>
      </c>
      <c r="B163" s="16" t="s">
        <v>27</v>
      </c>
      <c r="C163" s="16" t="s">
        <v>28</v>
      </c>
      <c r="D163" s="16" t="s">
        <v>30</v>
      </c>
      <c r="E163" s="16" t="s">
        <v>42</v>
      </c>
      <c r="F163" s="16" t="s">
        <v>43</v>
      </c>
      <c r="G163" s="14">
        <v>335056.27</v>
      </c>
    </row>
    <row r="164" spans="1:8" s="11" customFormat="1">
      <c r="A164" s="17" t="s">
        <v>8</v>
      </c>
      <c r="B164" s="16"/>
      <c r="C164" s="16"/>
      <c r="D164" s="16"/>
      <c r="E164" s="16"/>
      <c r="F164" s="16"/>
      <c r="G164" s="14"/>
    </row>
    <row r="165" spans="1:8" s="11" customFormat="1" ht="60">
      <c r="A165" s="29" t="s">
        <v>44</v>
      </c>
      <c r="B165" s="16" t="s">
        <v>27</v>
      </c>
      <c r="C165" s="16" t="s">
        <v>28</v>
      </c>
      <c r="D165" s="16" t="s">
        <v>30</v>
      </c>
      <c r="E165" s="16" t="s">
        <v>42</v>
      </c>
      <c r="F165" s="16" t="s">
        <v>43</v>
      </c>
      <c r="G165" s="14">
        <f>G163+195805.6</f>
        <v>530861.87</v>
      </c>
      <c r="H165" s="12">
        <f>G165-G163</f>
        <v>195805.59999999998</v>
      </c>
    </row>
    <row r="166" spans="1:8" s="11" customFormat="1">
      <c r="A166" s="17" t="s">
        <v>7</v>
      </c>
      <c r="B166" s="16"/>
      <c r="C166" s="16"/>
      <c r="D166" s="16"/>
      <c r="E166" s="16"/>
      <c r="F166" s="16"/>
      <c r="G166" s="14"/>
    </row>
    <row r="167" spans="1:8" s="11" customFormat="1">
      <c r="A167" s="29" t="s">
        <v>32</v>
      </c>
      <c r="B167" s="16" t="s">
        <v>27</v>
      </c>
      <c r="C167" s="16" t="s">
        <v>11</v>
      </c>
      <c r="D167" s="16" t="s">
        <v>21</v>
      </c>
      <c r="E167" s="16" t="s">
        <v>84</v>
      </c>
      <c r="F167" s="16" t="s">
        <v>31</v>
      </c>
      <c r="G167" s="14">
        <v>4795299</v>
      </c>
    </row>
    <row r="168" spans="1:8" s="11" customFormat="1">
      <c r="A168" s="17" t="s">
        <v>8</v>
      </c>
      <c r="B168" s="16"/>
      <c r="C168" s="16"/>
      <c r="D168" s="16"/>
      <c r="E168" s="16"/>
      <c r="F168" s="16"/>
      <c r="G168" s="14"/>
    </row>
    <row r="169" spans="1:8" s="11" customFormat="1">
      <c r="A169" s="29" t="s">
        <v>32</v>
      </c>
      <c r="B169" s="16" t="s">
        <v>27</v>
      </c>
      <c r="C169" s="16" t="s">
        <v>11</v>
      </c>
      <c r="D169" s="16" t="s">
        <v>21</v>
      </c>
      <c r="E169" s="16" t="s">
        <v>84</v>
      </c>
      <c r="F169" s="16" t="s">
        <v>31</v>
      </c>
      <c r="G169" s="14">
        <f>G167+13243</f>
        <v>4808542</v>
      </c>
      <c r="H169" s="12">
        <f>G169-G167</f>
        <v>13243</v>
      </c>
    </row>
    <row r="170" spans="1:8" s="11" customFormat="1">
      <c r="A170" s="17" t="s">
        <v>7</v>
      </c>
      <c r="B170" s="16"/>
      <c r="C170" s="16"/>
      <c r="D170" s="16"/>
      <c r="E170" s="16"/>
      <c r="F170" s="16"/>
      <c r="G170" s="14"/>
    </row>
    <row r="171" spans="1:8" s="11" customFormat="1" ht="75">
      <c r="A171" s="29" t="s">
        <v>34</v>
      </c>
      <c r="B171" s="16" t="s">
        <v>27</v>
      </c>
      <c r="C171" s="16" t="s">
        <v>11</v>
      </c>
      <c r="D171" s="16" t="s">
        <v>21</v>
      </c>
      <c r="E171" s="16" t="s">
        <v>84</v>
      </c>
      <c r="F171" s="16" t="s">
        <v>33</v>
      </c>
      <c r="G171" s="14">
        <v>1719543.13</v>
      </c>
    </row>
    <row r="172" spans="1:8" s="11" customFormat="1">
      <c r="A172" s="17" t="s">
        <v>8</v>
      </c>
      <c r="B172" s="16"/>
      <c r="C172" s="16"/>
      <c r="D172" s="16"/>
      <c r="E172" s="16"/>
      <c r="F172" s="16"/>
      <c r="G172" s="14"/>
    </row>
    <row r="173" spans="1:8" s="11" customFormat="1" ht="75">
      <c r="A173" s="29" t="s">
        <v>34</v>
      </c>
      <c r="B173" s="16" t="s">
        <v>27</v>
      </c>
      <c r="C173" s="16" t="s">
        <v>11</v>
      </c>
      <c r="D173" s="16" t="s">
        <v>21</v>
      </c>
      <c r="E173" s="16" t="s">
        <v>84</v>
      </c>
      <c r="F173" s="16" t="s">
        <v>33</v>
      </c>
      <c r="G173" s="14">
        <f>G171+3999</f>
        <v>1723542.13</v>
      </c>
      <c r="H173" s="12">
        <f>G173-G171</f>
        <v>3999</v>
      </c>
    </row>
    <row r="174" spans="1:8" s="11" customFormat="1">
      <c r="A174" s="17" t="s">
        <v>7</v>
      </c>
      <c r="B174" s="16"/>
      <c r="C174" s="16"/>
      <c r="D174" s="16"/>
      <c r="E174" s="16"/>
      <c r="F174" s="16"/>
      <c r="G174" s="14"/>
    </row>
    <row r="175" spans="1:8" s="11" customFormat="1" ht="45">
      <c r="A175" s="29" t="s">
        <v>56</v>
      </c>
      <c r="B175" s="16" t="s">
        <v>10</v>
      </c>
      <c r="C175" s="16" t="s">
        <v>9</v>
      </c>
      <c r="D175" s="16" t="s">
        <v>9</v>
      </c>
      <c r="E175" s="16" t="s">
        <v>85</v>
      </c>
      <c r="F175" s="16" t="s">
        <v>54</v>
      </c>
      <c r="G175" s="14">
        <v>12157797</v>
      </c>
    </row>
    <row r="176" spans="1:8" s="11" customFormat="1">
      <c r="A176" s="17" t="s">
        <v>24</v>
      </c>
      <c r="B176" s="16"/>
      <c r="C176" s="16"/>
      <c r="D176" s="16"/>
      <c r="E176" s="16"/>
      <c r="F176" s="16"/>
      <c r="G176" s="14"/>
    </row>
    <row r="177" spans="1:8" s="11" customFormat="1" ht="45">
      <c r="A177" s="29" t="s">
        <v>56</v>
      </c>
      <c r="B177" s="16" t="s">
        <v>10</v>
      </c>
      <c r="C177" s="16" t="s">
        <v>9</v>
      </c>
      <c r="D177" s="16" t="s">
        <v>9</v>
      </c>
      <c r="E177" s="16" t="s">
        <v>85</v>
      </c>
      <c r="F177" s="16" t="s">
        <v>54</v>
      </c>
      <c r="G177" s="14">
        <f>G175+13243</f>
        <v>12171040</v>
      </c>
      <c r="H177" s="12">
        <f>G177-G175</f>
        <v>13243</v>
      </c>
    </row>
    <row r="178" spans="1:8" s="11" customFormat="1">
      <c r="A178" s="17" t="s">
        <v>7</v>
      </c>
      <c r="B178" s="16"/>
      <c r="C178" s="16"/>
      <c r="D178" s="16"/>
      <c r="E178" s="16"/>
      <c r="F178" s="16"/>
      <c r="G178" s="14"/>
    </row>
    <row r="179" spans="1:8" s="11" customFormat="1" ht="90">
      <c r="A179" s="29" t="s">
        <v>57</v>
      </c>
      <c r="B179" s="16" t="s">
        <v>10</v>
      </c>
      <c r="C179" s="16" t="s">
        <v>9</v>
      </c>
      <c r="D179" s="16" t="s">
        <v>9</v>
      </c>
      <c r="E179" s="16" t="s">
        <v>85</v>
      </c>
      <c r="F179" s="16" t="s">
        <v>55</v>
      </c>
      <c r="G179" s="14">
        <v>3671655</v>
      </c>
    </row>
    <row r="180" spans="1:8" s="11" customFormat="1">
      <c r="A180" s="17" t="s">
        <v>24</v>
      </c>
      <c r="B180" s="16"/>
      <c r="C180" s="16"/>
      <c r="D180" s="16"/>
      <c r="E180" s="16"/>
      <c r="F180" s="16"/>
      <c r="G180" s="14"/>
    </row>
    <row r="181" spans="1:8" s="11" customFormat="1" ht="90">
      <c r="A181" s="29" t="s">
        <v>57</v>
      </c>
      <c r="B181" s="16" t="s">
        <v>10</v>
      </c>
      <c r="C181" s="16" t="s">
        <v>9</v>
      </c>
      <c r="D181" s="16" t="s">
        <v>9</v>
      </c>
      <c r="E181" s="16" t="s">
        <v>85</v>
      </c>
      <c r="F181" s="16" t="s">
        <v>55</v>
      </c>
      <c r="G181" s="14">
        <f>G179+3999</f>
        <v>3675654</v>
      </c>
      <c r="H181" s="12">
        <f>G181-G179</f>
        <v>3999</v>
      </c>
    </row>
    <row r="182" spans="1:8" s="11" customFormat="1">
      <c r="A182" s="17" t="s">
        <v>7</v>
      </c>
      <c r="B182" s="16"/>
      <c r="C182" s="16"/>
      <c r="D182" s="16"/>
      <c r="E182" s="16"/>
      <c r="F182" s="16"/>
      <c r="G182" s="14"/>
    </row>
    <row r="183" spans="1:8" s="11" customFormat="1" ht="105">
      <c r="A183" s="29" t="s">
        <v>37</v>
      </c>
      <c r="B183" s="16" t="s">
        <v>10</v>
      </c>
      <c r="C183" s="16" t="s">
        <v>9</v>
      </c>
      <c r="D183" s="16" t="s">
        <v>9</v>
      </c>
      <c r="E183" s="16" t="s">
        <v>45</v>
      </c>
      <c r="F183" s="16" t="s">
        <v>36</v>
      </c>
      <c r="G183" s="14">
        <v>28606217</v>
      </c>
    </row>
    <row r="184" spans="1:8" s="11" customFormat="1">
      <c r="A184" s="17" t="s">
        <v>24</v>
      </c>
      <c r="B184" s="16"/>
      <c r="C184" s="16"/>
      <c r="D184" s="16"/>
      <c r="E184" s="16"/>
      <c r="F184" s="16"/>
      <c r="G184" s="14"/>
    </row>
    <row r="185" spans="1:8" s="11" customFormat="1" ht="105">
      <c r="A185" s="29" t="s">
        <v>37</v>
      </c>
      <c r="B185" s="16" t="s">
        <v>10</v>
      </c>
      <c r="C185" s="16" t="s">
        <v>9</v>
      </c>
      <c r="D185" s="16" t="s">
        <v>9</v>
      </c>
      <c r="E185" s="16" t="s">
        <v>45</v>
      </c>
      <c r="F185" s="16" t="s">
        <v>36</v>
      </c>
      <c r="G185" s="14">
        <f>G183+17242</f>
        <v>28623459</v>
      </c>
      <c r="H185" s="12">
        <f>G185-G183</f>
        <v>17242</v>
      </c>
    </row>
    <row r="186" spans="1:8">
      <c r="H186" s="27">
        <f>SUM(H11:H185)</f>
        <v>6599999.9999999991</v>
      </c>
    </row>
    <row r="193" spans="8:8">
      <c r="H193" s="23"/>
    </row>
  </sheetData>
  <mergeCells count="14">
    <mergeCell ref="F5:G5"/>
    <mergeCell ref="F1:G1"/>
    <mergeCell ref="F2:G2"/>
    <mergeCell ref="F3:G3"/>
    <mergeCell ref="F4:G4"/>
    <mergeCell ref="A6:G6"/>
    <mergeCell ref="A7:G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74803149606299213" right="0.7480314960629921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2024-12-06T10:32:19Z</cp:lastPrinted>
  <dcterms:created xsi:type="dcterms:W3CDTF">2022-02-26T08:37:36Z</dcterms:created>
  <dcterms:modified xsi:type="dcterms:W3CDTF">2024-12-06T10:36:28Z</dcterms:modified>
</cp:coreProperties>
</file>